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4000" windowHeight="13635"/>
  </bookViews>
  <sheets>
    <sheet name="Forecast Input" sheetId="2" r:id="rId1"/>
    <sheet name="Forecast PivotTable" sheetId="5" r:id="rId2"/>
  </sheets>
  <definedNames>
    <definedName name="NativeTimeline_Timeline">#N/A</definedName>
    <definedName name="_xlnm.Print_Titles" localSheetId="0">'Forecast Input'!$7:$7</definedName>
    <definedName name="_xlnm.Print_Titles" localSheetId="1">'Forecast PivotTable'!$30:$31</definedName>
    <definedName name="Slicer_Sales_Agent">#N/A</definedName>
    <definedName name="Slicer_Sales_Category">#N/A</definedName>
    <definedName name="Slicer_Sales_Region">#N/A</definedName>
  </definedNames>
  <calcPr calcId="152511"/>
  <pivotCaches>
    <pivotCache cacheId="0" r:id="rId3"/>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4"/>
      </x15:timelineCacheRefs>
    </ext>
    <ext xmlns:x15="http://schemas.microsoft.com/office/spreadsheetml/2010/11/main" uri="{46BE6895-7355-4a93-B00E-2C351335B9C9}">
      <x15:slicerCaches xmlns:x14="http://schemas.microsoft.com/office/spreadsheetml/2009/9/main">
        <x14:slicerCache r:id="rId5"/>
        <x14:slicerCache r:id="rId6"/>
        <x14:slicerCache r:id="rId7"/>
      </x15:slicerCaches>
    </ext>
  </extLst>
</workbook>
</file>

<file path=xl/calcChain.xml><?xml version="1.0" encoding="utf-8"?>
<calcChain xmlns="http://schemas.openxmlformats.org/spreadsheetml/2006/main">
  <c r="B2" i="5" l="1"/>
  <c r="L8" i="2" l="1"/>
  <c r="L10" i="2"/>
  <c r="L12" i="2"/>
  <c r="L15" i="2"/>
  <c r="L17" i="2"/>
  <c r="L19" i="2"/>
  <c r="L21" i="2"/>
  <c r="L22" i="2"/>
  <c r="L25" i="2"/>
  <c r="L27" i="2"/>
  <c r="L29" i="2"/>
  <c r="L9" i="2"/>
  <c r="L13" i="2"/>
  <c r="L18" i="2"/>
  <c r="L20" i="2"/>
  <c r="L26" i="2"/>
  <c r="L30" i="2"/>
  <c r="L28" i="2"/>
  <c r="L11" i="2"/>
  <c r="L14" i="2"/>
  <c r="L16" i="2"/>
  <c r="L23" i="2"/>
  <c r="L24" i="2"/>
  <c r="K8" i="2"/>
  <c r="M8" i="2" s="1"/>
  <c r="K10" i="2"/>
  <c r="M10" i="2" s="1"/>
  <c r="K12" i="2"/>
  <c r="M12" i="2" s="1"/>
  <c r="K15" i="2"/>
  <c r="M15" i="2" s="1"/>
  <c r="K17" i="2"/>
  <c r="M17" i="2" s="1"/>
  <c r="K19" i="2"/>
  <c r="M19" i="2" s="1"/>
  <c r="K21" i="2"/>
  <c r="M21" i="2" s="1"/>
  <c r="K22" i="2"/>
  <c r="M22" i="2" s="1"/>
  <c r="K25" i="2"/>
  <c r="M25" i="2" s="1"/>
  <c r="K27" i="2"/>
  <c r="M27" i="2" s="1"/>
  <c r="K29" i="2"/>
  <c r="M29" i="2" s="1"/>
  <c r="K9" i="2"/>
  <c r="M9" i="2" s="1"/>
  <c r="K13" i="2"/>
  <c r="M13" i="2" s="1"/>
  <c r="K18" i="2"/>
  <c r="M18" i="2" s="1"/>
  <c r="K20" i="2"/>
  <c r="M20" i="2" s="1"/>
  <c r="K26" i="2"/>
  <c r="M26" i="2" s="1"/>
  <c r="K30" i="2"/>
  <c r="M30" i="2" s="1"/>
  <c r="K28" i="2"/>
  <c r="M28" i="2" s="1"/>
  <c r="K11" i="2"/>
  <c r="M11" i="2" s="1"/>
  <c r="K14" i="2"/>
  <c r="M14" i="2" s="1"/>
  <c r="K16" i="2"/>
  <c r="M16" i="2" s="1"/>
  <c r="K23" i="2"/>
  <c r="M23" i="2" s="1"/>
  <c r="K24" i="2"/>
  <c r="M24" i="2" s="1"/>
  <c r="F31" i="2"/>
  <c r="L31" i="2" l="1"/>
</calcChain>
</file>

<file path=xl/sharedStrings.xml><?xml version="1.0" encoding="utf-8"?>
<sst xmlns="http://schemas.openxmlformats.org/spreadsheetml/2006/main" count="198" uniqueCount="93">
  <si>
    <t>Detailed Sales Forecast</t>
  </si>
  <si>
    <t>Company Confidential</t>
  </si>
  <si>
    <t>A. Datum Corporation</t>
  </si>
  <si>
    <t xml:space="preserve"> Sales Agent 1</t>
  </si>
  <si>
    <t>US - Northeast</t>
  </si>
  <si>
    <t>Consulting</t>
  </si>
  <si>
    <t>Formal Approval</t>
  </si>
  <si>
    <t>January</t>
  </si>
  <si>
    <t>Adventure Works</t>
  </si>
  <si>
    <t xml:space="preserve"> Sales Agent 2</t>
  </si>
  <si>
    <t>US - Southeast</t>
  </si>
  <si>
    <t>Products</t>
  </si>
  <si>
    <t>Opportunity</t>
  </si>
  <si>
    <t>February</t>
  </si>
  <si>
    <t>Alpine Ski House</t>
  </si>
  <si>
    <t xml:space="preserve"> Sales Agent 3</t>
  </si>
  <si>
    <t>US - North Central</t>
  </si>
  <si>
    <t>Training</t>
  </si>
  <si>
    <t>Identified Need</t>
  </si>
  <si>
    <t>March</t>
  </si>
  <si>
    <t>Baldwin Museum of Science</t>
  </si>
  <si>
    <t xml:space="preserve"> Sales Agent 4</t>
  </si>
  <si>
    <t>US - South Central</t>
  </si>
  <si>
    <t>Mixture</t>
  </si>
  <si>
    <t>Sponsorship</t>
  </si>
  <si>
    <t>April</t>
  </si>
  <si>
    <t>Blue Yonder Airlines</t>
  </si>
  <si>
    <t xml:space="preserve"> Sales Agent 5</t>
  </si>
  <si>
    <t>US - Northwest</t>
  </si>
  <si>
    <t>Prof. Services</t>
  </si>
  <si>
    <t>Budget Validated</t>
  </si>
  <si>
    <t>May</t>
  </si>
  <si>
    <t>City Power &amp; Light</t>
  </si>
  <si>
    <t>US - Southwest</t>
  </si>
  <si>
    <t>Support</t>
  </si>
  <si>
    <t>Needs Analysis</t>
  </si>
  <si>
    <t>June</t>
  </si>
  <si>
    <t>Coho Vineyard</t>
  </si>
  <si>
    <t>Canada - East</t>
  </si>
  <si>
    <t>Solution Proposed</t>
  </si>
  <si>
    <t>July</t>
  </si>
  <si>
    <t>Coho Winery</t>
  </si>
  <si>
    <t>Canada - West</t>
  </si>
  <si>
    <t>Written Proposal</t>
  </si>
  <si>
    <t>August</t>
  </si>
  <si>
    <t>Contoso, Ltd.</t>
  </si>
  <si>
    <t>EMEA - France</t>
  </si>
  <si>
    <t>Verbal Approval</t>
  </si>
  <si>
    <t>October</t>
  </si>
  <si>
    <t>Contoso Pharmaceuticals</t>
  </si>
  <si>
    <t>EMEA - Germany</t>
  </si>
  <si>
    <t>November</t>
  </si>
  <si>
    <t>Consolidated Messenger</t>
  </si>
  <si>
    <t>EMEA - Italy</t>
  </si>
  <si>
    <t>December</t>
  </si>
  <si>
    <t>Fabrikam, Inc.</t>
  </si>
  <si>
    <t>EMEA - Other</t>
  </si>
  <si>
    <t>Fourth Coffee</t>
  </si>
  <si>
    <t>APSA - Asia</t>
  </si>
  <si>
    <t>Graphic Design Institute</t>
  </si>
  <si>
    <t>APSA - Pacific</t>
  </si>
  <si>
    <t>Services</t>
  </si>
  <si>
    <t>Humongous Insurance</t>
  </si>
  <si>
    <t>APSA - Mexico</t>
  </si>
  <si>
    <t>Litware, Inc.</t>
  </si>
  <si>
    <t>APSA - Australia</t>
  </si>
  <si>
    <t>Lucerne Publishing</t>
  </si>
  <si>
    <t>APSA - Other</t>
  </si>
  <si>
    <t>Margie's Travel</t>
  </si>
  <si>
    <t>Northwind Traders</t>
  </si>
  <si>
    <t>Proseware, Inc.</t>
  </si>
  <si>
    <t>School of Fine Art</t>
  </si>
  <si>
    <t>Southridge Video</t>
  </si>
  <si>
    <t>EMEA - UK</t>
  </si>
  <si>
    <t>Tailspin Toys</t>
  </si>
  <si>
    <t>September</t>
  </si>
  <si>
    <t>Total</t>
  </si>
  <si>
    <t>Timeline</t>
  </si>
  <si>
    <t>Year</t>
  </si>
  <si>
    <t>Opportunity Name</t>
  </si>
  <si>
    <t>Sales Agent</t>
  </si>
  <si>
    <t>Sales Region</t>
  </si>
  <si>
    <t>Sales Category</t>
  </si>
  <si>
    <t>Forecast Amount</t>
  </si>
  <si>
    <t>Sales Phase</t>
  </si>
  <si>
    <t>Probability of Sale</t>
  </si>
  <si>
    <t>Forecast Close</t>
  </si>
  <si>
    <t>Weighted Forecast</t>
  </si>
  <si>
    <t>Instructions: Enter values into the white and yellow cells only.</t>
  </si>
  <si>
    <t>Grand Total</t>
  </si>
  <si>
    <t>Forecast</t>
  </si>
  <si>
    <t>Running Total</t>
  </si>
  <si>
    <t>[Company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</si>
</sst>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00"/>
  </numFmts>
  <fonts count="5" x14ac:knownFonts="1">
    <font>
      <sz val="8"/>
      <color theme="1" tint="0.24994659260841701"/>
      <name val="Trebuchet MS"/>
      <family val="2"/>
      <scheme val="minor"/>
    </font>
    <font>
      <b/>
      <sz val="28"/>
      <color theme="1" tint="0.34998626667073579"/>
      <name val="Microsoft Sans Serif"/>
      <family val="2"/>
      <scheme val="major"/>
    </font>
    <font>
      <b/>
      <sz val="14"/>
      <color theme="1" tint="0.24994659260841701"/>
      <name val="Microsoft Sans Serif"/>
      <family val="2"/>
      <scheme val="major"/>
    </font>
    <font>
      <b/>
      <sz val="12"/>
      <color theme="1" tint="0.24994659260841701"/>
      <name val="Microsoft Sans Serif"/>
      <family val="2"/>
      <scheme val="major"/>
    </font>
    <font>
      <sz val="8"/>
      <color theme="1" tint="0.24994659260841701"/>
      <name val="Trebuchet MS"/>
      <family val="2"/>
      <charset val="162"/>
      <scheme val="min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right/>
      <top/>
      <bottom style="thick">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bottom style="thin">
        <color theme="1" tint="0.499984740745262"/>
      </bottom>
      <diagonal/>
    </border>
  </borders>
  <cellStyleXfs count="4">
    <xf numFmtId="0" fontId="0" fillId="0" borderId="0"/>
    <xf numFmtId="0" fontId="1" fillId="0" borderId="0" applyNumberFormat="0" applyFill="0" applyBorder="0" applyProtection="0">
      <alignment vertical="top"/>
    </xf>
    <xf numFmtId="0" fontId="2" fillId="0" borderId="0" applyNumberFormat="0" applyFill="0" applyProtection="0"/>
    <xf numFmtId="0" fontId="3" fillId="0" borderId="1" applyNumberFormat="0" applyFill="0" applyProtection="0">
      <alignment vertical="center"/>
    </xf>
  </cellStyleXfs>
  <cellXfs count="26">
    <xf numFmtId="0" fontId="0" fillId="0" borderId="0" xfId="0"/>
    <xf numFmtId="0" fontId="2" fillId="0" borderId="0" xfId="2" applyAlignment="1">
      <alignment vertical="center"/>
    </xf>
    <xf numFmtId="0" fontId="3" fillId="0" borderId="1" xfId="3" applyAlignment="1">
      <alignment vertical="center"/>
    </xf>
    <xf numFmtId="0" fontId="0" fillId="0" borderId="0" xfId="0" applyFont="1"/>
    <xf numFmtId="0" fontId="0" fillId="0" borderId="0" xfId="0" applyNumberFormat="1" applyFont="1" applyAlignment="1"/>
    <xf numFmtId="0" fontId="0" fillId="0" borderId="0" xfId="0" applyNumberFormat="1" applyFont="1" applyAlignment="1">
      <alignment horizontal="center"/>
    </xf>
    <xf numFmtId="0" fontId="0" fillId="0" borderId="0" xfId="0" applyNumberFormat="1" applyFont="1" applyBorder="1" applyAlignment="1"/>
    <xf numFmtId="0" fontId="0" fillId="0" borderId="0" xfId="0" applyNumberFormat="1" applyFont="1" applyBorder="1" applyAlignment="1">
      <alignment horizontal="center"/>
    </xf>
    <xf numFmtId="0" fontId="0" fillId="0" borderId="0" xfId="0" applyFont="1" applyFill="1" applyBorder="1" applyAlignment="1">
      <alignment horizontal="left" vertical="center" wrapText="1"/>
    </xf>
    <xf numFmtId="164" fontId="0" fillId="0" borderId="0" xfId="0" applyNumberFormat="1" applyFont="1" applyFill="1" applyBorder="1" applyAlignment="1">
      <alignment horizontal="left" vertical="center"/>
    </xf>
    <xf numFmtId="0" fontId="1" fillId="0" borderId="0" xfId="1">
      <alignment vertical="top"/>
    </xf>
    <xf numFmtId="0" fontId="0" fillId="0" borderId="0" xfId="0" applyFont="1" applyFill="1" applyBorder="1"/>
    <xf numFmtId="164"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left" vertical="center"/>
    </xf>
    <xf numFmtId="164" fontId="0" fillId="2" borderId="4" xfId="0" applyNumberFormat="1" applyFont="1" applyFill="1" applyBorder="1" applyAlignment="1">
      <alignment vertical="center"/>
    </xf>
    <xf numFmtId="164" fontId="0" fillId="2" borderId="3" xfId="0" applyNumberFormat="1" applyFont="1" applyFill="1" applyBorder="1" applyAlignment="1">
      <alignment vertical="center"/>
    </xf>
    <xf numFmtId="164" fontId="0" fillId="2" borderId="2" xfId="0" applyNumberFormat="1" applyFont="1" applyFill="1" applyBorder="1" applyAlignment="1">
      <alignment vertical="center"/>
    </xf>
    <xf numFmtId="14" fontId="0" fillId="2" borderId="4" xfId="0" applyNumberFormat="1" applyFont="1" applyFill="1" applyBorder="1" applyAlignment="1">
      <alignment vertical="center"/>
    </xf>
    <xf numFmtId="14" fontId="0" fillId="2" borderId="3" xfId="0" applyNumberFormat="1" applyFont="1" applyFill="1" applyBorder="1" applyAlignment="1">
      <alignment vertical="center"/>
    </xf>
    <xf numFmtId="14" fontId="0" fillId="2" borderId="2" xfId="0" applyNumberFormat="1" applyFont="1" applyFill="1" applyBorder="1" applyAlignment="1">
      <alignment vertical="center"/>
    </xf>
    <xf numFmtId="164" fontId="0" fillId="0" borderId="0" xfId="0" applyNumberFormat="1" applyFont="1" applyFill="1" applyBorder="1" applyAlignment="1">
      <alignment vertical="center"/>
    </xf>
    <xf numFmtId="9" fontId="0" fillId="0" borderId="0" xfId="0" applyNumberFormat="1" applyFont="1" applyFill="1" applyBorder="1" applyAlignment="1">
      <alignment vertical="center"/>
    </xf>
    <xf numFmtId="0" fontId="4" fillId="0" borderId="0" xfId="0" pivotButton="1" applyFont="1"/>
    <xf numFmtId="0" fontId="4" fillId="0" borderId="0" xfId="0" applyFont="1"/>
    <xf numFmtId="165" fontId="4" fillId="0" borderId="0" xfId="0" applyNumberFormat="1" applyFont="1"/>
  </cellXfs>
  <cellStyles count="4">
    <cellStyle name="Heading 1" xfId="1" builtinId="16" customBuiltin="1"/>
    <cellStyle name="Heading 2" xfId="2" builtinId="17" customBuiltin="1"/>
    <cellStyle name="Heading 3" xfId="3" builtinId="18" customBuiltin="1"/>
    <cellStyle name="Normal" xfId="0" builtinId="0" customBuiltin="1"/>
  </cellStyles>
  <dxfs count="19">
    <dxf>
      <numFmt numFmtId="165" formatCode="&quot;$&quot;#,##0.00"/>
    </dxf>
    <dxf>
      <font>
        <name val="Trebuchet MS"/>
        <scheme val="minor"/>
      </font>
    </dxf>
    <dxf>
      <font>
        <b val="0"/>
        <i val="0"/>
        <strike val="0"/>
        <condense val="0"/>
        <extend val="0"/>
        <outline val="0"/>
        <shadow val="0"/>
        <u val="none"/>
        <vertAlign val="baseline"/>
        <sz val="8"/>
        <color theme="1" tint="0.24994659260841701"/>
        <name val="Trebuchet MS"/>
        <scheme val="minor"/>
      </font>
      <numFmt numFmtId="164" formatCode="&quot;$&quot;#,##0_);[Red]\(&quot;$&quot;#,##0\)"/>
      <fill>
        <patternFill patternType="solid">
          <fgColor indexed="64"/>
          <bgColor theme="0" tint="-0.14996795556505021"/>
        </patternFill>
      </fill>
      <alignment horizontal="general" vertical="center" textRotation="0" wrapText="0" indent="0" justifyLastLine="0" shrinkToFit="0" readingOrder="0"/>
      <border diagonalUp="0" diagonalDown="0">
        <left/>
        <right/>
        <top style="thin">
          <color theme="1" tint="0.499984740745262"/>
        </top>
        <bottom style="thin">
          <color theme="1" tint="0.499984740745262"/>
        </bottom>
        <vertical/>
        <horizontal style="thin">
          <color theme="1" tint="0.499984740745262"/>
        </horizontal>
      </border>
    </dxf>
    <dxf>
      <font>
        <b val="0"/>
        <i val="0"/>
        <strike val="0"/>
        <condense val="0"/>
        <extend val="0"/>
        <outline val="0"/>
        <shadow val="0"/>
        <u val="none"/>
        <vertAlign val="baseline"/>
        <sz val="8"/>
        <color theme="1" tint="0.24994659260841701"/>
        <name val="Trebuchet MS"/>
        <scheme val="minor"/>
      </font>
      <numFmt numFmtId="164" formatCode="&quot;$&quot;#,##0_);[Red]\(&quot;$&quot;#,##0\)"/>
      <fill>
        <patternFill patternType="none">
          <fgColor indexed="64"/>
          <bgColor indexed="65"/>
        </patternFill>
      </fill>
      <border diagonalUp="0" diagonalDown="0" outline="0">
        <left/>
        <right/>
        <top/>
        <bottom/>
      </border>
    </dxf>
    <dxf>
      <numFmt numFmtId="164" formatCode="&quot;$&quot;#,##0_);[Red]\(&quot;$&quot;#,##0\)"/>
      <fill>
        <patternFill patternType="solid">
          <fgColor indexed="64"/>
          <bgColor theme="0" tint="-0.14996795556505021"/>
        </patternFill>
      </fill>
      <alignment horizontal="general" vertical="center" textRotation="0" wrapText="0" indent="0" justifyLastLine="0" shrinkToFit="0" readingOrder="0"/>
      <border diagonalUp="0" diagonalDown="0">
        <left/>
        <right/>
        <top style="thin">
          <color theme="1" tint="0.499984740745262"/>
        </top>
        <bottom style="thin">
          <color theme="1" tint="0.499984740745262"/>
        </bottom>
        <vertical/>
        <horizontal style="thin">
          <color theme="1" tint="0.499984740745262"/>
        </horizontal>
      </border>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numFmt numFmtId="166" formatCode="m/d/yyyy"/>
      <fill>
        <patternFill patternType="solid">
          <fgColor indexed="64"/>
          <bgColor theme="0" tint="-0.14996795556505021"/>
        </patternFill>
      </fill>
      <alignment horizontal="general" vertical="center" textRotation="0" wrapText="0" indent="0" justifyLastLine="0" shrinkToFit="0" readingOrder="0"/>
      <border diagonalUp="0" diagonalDown="0">
        <left/>
        <right/>
        <top style="thin">
          <color theme="1" tint="0.499984740745262"/>
        </top>
        <bottom style="thin">
          <color theme="1" tint="0.499984740745262"/>
        </bottom>
        <vertical/>
        <horizontal style="thin">
          <color theme="1" tint="0.499984740745262"/>
        </horizontal>
      </border>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numFmt numFmtId="13" formatCode="0%"/>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numFmt numFmtId="164" formatCode="&quot;$&quot;#,##0_);[Red]\(&quot;$&quot;#,##0\)"/>
      <fill>
        <patternFill patternType="none">
          <fgColor indexed="64"/>
          <bgColor indexed="65"/>
        </patternFill>
      </fill>
      <border diagonalUp="0" diagonalDown="0" outline="0">
        <left/>
        <right/>
        <top/>
        <bottom/>
      </border>
    </dxf>
    <dxf>
      <numFmt numFmtId="164"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8"/>
        <color theme="1" tint="0.24994659260841701"/>
        <name val="Trebuchet MS"/>
        <scheme val="minor"/>
      </font>
      <fill>
        <patternFill patternType="none">
          <fgColor indexed="64"/>
          <bgColor indexed="65"/>
        </patternFill>
      </fill>
      <border diagonalUp="0" diagonalDown="0" outline="0">
        <left/>
        <right/>
        <top/>
        <bottom/>
      </border>
    </dxf>
  </dxfs>
  <tableStyles count="0" defaultTableStyle="TableStyleMedium4" defaultPivotStyle="PivotStyleMedium9"/>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microsoft.com/office/2011/relationships/timelineCache" Target="timelineCaches/timelineCache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en-US" sz="1200"/>
              <a:t>Weighted Forecast vs. Running Total</a:t>
            </a:r>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tr-TR"/>
        </a:p>
      </c:txPr>
    </c:title>
    <c:autoTitleDeleted val="0"/>
    <c:plotArea>
      <c:layout/>
      <c:lineChart>
        <c:grouping val="standard"/>
        <c:varyColors val="0"/>
        <c:ser>
          <c:idx val="0"/>
          <c:order val="0"/>
          <c:tx>
            <c:strRef>
              <c:f>'Forecast Input'!$L$7</c:f>
              <c:strCache>
                <c:ptCount val="1"/>
                <c:pt idx="0">
                  <c:v>Weighted Forecast</c:v>
                </c:pt>
              </c:strCache>
            </c:strRef>
          </c:tx>
          <c:spPr>
            <a:ln w="38100" cap="flat" cmpd="dbl" algn="ctr">
              <a:solidFill>
                <a:schemeClr val="accent1"/>
              </a:solidFill>
              <a:miter lim="800000"/>
            </a:ln>
            <a:effectLst/>
          </c:spPr>
          <c:marker>
            <c:symbol val="none"/>
          </c:marker>
          <c:val>
            <c:numRef>
              <c:f>'Forecast Input'!$L$8:$L$30</c:f>
              <c:numCache>
                <c:formatCode>"$"#,##0_);[Red]\("$"#,##0\)</c:formatCode>
                <c:ptCount val="23"/>
                <c:pt idx="0">
                  <c:v>135000</c:v>
                </c:pt>
                <c:pt idx="1">
                  <c:v>16600</c:v>
                </c:pt>
                <c:pt idx="2">
                  <c:v>14520</c:v>
                </c:pt>
                <c:pt idx="3">
                  <c:v>145800</c:v>
                </c:pt>
                <c:pt idx="4">
                  <c:v>32500</c:v>
                </c:pt>
                <c:pt idx="5">
                  <c:v>54000</c:v>
                </c:pt>
                <c:pt idx="6">
                  <c:v>157000</c:v>
                </c:pt>
                <c:pt idx="7">
                  <c:v>44250</c:v>
                </c:pt>
                <c:pt idx="8">
                  <c:v>69200</c:v>
                </c:pt>
                <c:pt idx="9">
                  <c:v>59200</c:v>
                </c:pt>
                <c:pt idx="10">
                  <c:v>84000</c:v>
                </c:pt>
                <c:pt idx="11">
                  <c:v>87500</c:v>
                </c:pt>
                <c:pt idx="12">
                  <c:v>46500</c:v>
                </c:pt>
                <c:pt idx="13">
                  <c:v>89400</c:v>
                </c:pt>
                <c:pt idx="14">
                  <c:v>99400</c:v>
                </c:pt>
                <c:pt idx="15">
                  <c:v>85500</c:v>
                </c:pt>
                <c:pt idx="16">
                  <c:v>100800</c:v>
                </c:pt>
                <c:pt idx="17">
                  <c:v>155250</c:v>
                </c:pt>
                <c:pt idx="18">
                  <c:v>86600</c:v>
                </c:pt>
                <c:pt idx="19">
                  <c:v>32700</c:v>
                </c:pt>
                <c:pt idx="20">
                  <c:v>109725</c:v>
                </c:pt>
                <c:pt idx="21">
                  <c:v>155500</c:v>
                </c:pt>
                <c:pt idx="22">
                  <c:v>87900</c:v>
                </c:pt>
              </c:numCache>
            </c:numRef>
          </c:val>
          <c:smooth val="0"/>
        </c:ser>
        <c:ser>
          <c:idx val="1"/>
          <c:order val="1"/>
          <c:tx>
            <c:strRef>
              <c:f>'Forecast Input'!$M$7</c:f>
              <c:strCache>
                <c:ptCount val="1"/>
                <c:pt idx="0">
                  <c:v>Running Total</c:v>
                </c:pt>
              </c:strCache>
            </c:strRef>
          </c:tx>
          <c:spPr>
            <a:ln w="38100" cap="flat" cmpd="dbl" algn="ctr">
              <a:solidFill>
                <a:schemeClr val="accent2"/>
              </a:solidFill>
              <a:miter lim="800000"/>
            </a:ln>
            <a:effectLst/>
          </c:spPr>
          <c:marker>
            <c:symbol val="none"/>
          </c:marker>
          <c:val>
            <c:numRef>
              <c:f>'Forecast Input'!$M$8:$M$30</c:f>
              <c:numCache>
                <c:formatCode>"$"#,##0_);[Red]\("$"#,##0\)</c:formatCode>
                <c:ptCount val="23"/>
                <c:pt idx="0">
                  <c:v>151600</c:v>
                </c:pt>
                <c:pt idx="1">
                  <c:v>151600</c:v>
                </c:pt>
                <c:pt idx="2">
                  <c:v>311920</c:v>
                </c:pt>
                <c:pt idx="3">
                  <c:v>311920</c:v>
                </c:pt>
                <c:pt idx="4">
                  <c:v>555420</c:v>
                </c:pt>
                <c:pt idx="5">
                  <c:v>555420</c:v>
                </c:pt>
                <c:pt idx="6">
                  <c:v>555420</c:v>
                </c:pt>
                <c:pt idx="7">
                  <c:v>668870</c:v>
                </c:pt>
                <c:pt idx="8">
                  <c:v>668870</c:v>
                </c:pt>
                <c:pt idx="9">
                  <c:v>812070</c:v>
                </c:pt>
                <c:pt idx="10">
                  <c:v>812070</c:v>
                </c:pt>
                <c:pt idx="11">
                  <c:v>946070</c:v>
                </c:pt>
                <c:pt idx="12">
                  <c:v>946070</c:v>
                </c:pt>
                <c:pt idx="13">
                  <c:v>1035470</c:v>
                </c:pt>
                <c:pt idx="14">
                  <c:v>1220370</c:v>
                </c:pt>
                <c:pt idx="15">
                  <c:v>1220370</c:v>
                </c:pt>
                <c:pt idx="16">
                  <c:v>1321170</c:v>
                </c:pt>
                <c:pt idx="17">
                  <c:v>1563020</c:v>
                </c:pt>
                <c:pt idx="18">
                  <c:v>1563020</c:v>
                </c:pt>
                <c:pt idx="19">
                  <c:v>1705445</c:v>
                </c:pt>
                <c:pt idx="20">
                  <c:v>1705445</c:v>
                </c:pt>
                <c:pt idx="21">
                  <c:v>1948845</c:v>
                </c:pt>
                <c:pt idx="22">
                  <c:v>1948845</c:v>
                </c:pt>
              </c:numCache>
            </c:numRef>
          </c:val>
          <c:smooth val="0"/>
        </c:ser>
        <c:dLbls>
          <c:showLegendKey val="0"/>
          <c:showVal val="0"/>
          <c:showCatName val="0"/>
          <c:showSerName val="0"/>
          <c:showPercent val="0"/>
          <c:showBubbleSize val="0"/>
        </c:dLbls>
        <c:smooth val="0"/>
        <c:axId val="742990800"/>
        <c:axId val="742990016"/>
      </c:lineChart>
      <c:catAx>
        <c:axId val="742990800"/>
        <c:scaling>
          <c:orientation val="minMax"/>
        </c:scaling>
        <c:delete val="0"/>
        <c:axPos val="b"/>
        <c:majorGridlines>
          <c:spPr>
            <a:ln w="9525" cap="flat" cmpd="sng" algn="ctr">
              <a:solidFill>
                <a:schemeClr val="tx1">
                  <a:lumMod val="15000"/>
                  <a:lumOff val="85000"/>
                  <a:alpha val="32000"/>
                </a:schemeClr>
              </a:solidFill>
              <a:round/>
            </a:ln>
            <a:effectLst/>
          </c:spPr>
        </c:majorGridlines>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742990016"/>
        <c:crosses val="autoZero"/>
        <c:auto val="1"/>
        <c:lblAlgn val="ctr"/>
        <c:lblOffset val="100"/>
        <c:noMultiLvlLbl val="0"/>
      </c:catAx>
      <c:valAx>
        <c:axId val="74299001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_);[Red]\(&quot;$&quot;#,##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7429908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638175</xdr:colOff>
      <xdr:row>1</xdr:row>
      <xdr:rowOff>0</xdr:rowOff>
    </xdr:from>
    <xdr:to>
      <xdr:col>12</xdr:col>
      <xdr:colOff>895350</xdr:colOff>
      <xdr:row>2</xdr:row>
      <xdr:rowOff>191117</xdr:rowOff>
    </xdr:to>
    <xdr:pic>
      <xdr:nvPicPr>
        <xdr:cNvPr id="18" name="Picture 17"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3525" y="123825"/>
          <a:ext cx="1133475" cy="619742"/>
        </a:xfrm>
        <a:prstGeom prst="rect">
          <a:avLst/>
        </a:prstGeom>
      </xdr:spPr>
    </xdr:pic>
    <xdr:clientData/>
  </xdr:twoCellAnchor>
  <xdr:twoCellAnchor editAs="absolute">
    <xdr:from>
      <xdr:col>14</xdr:col>
      <xdr:colOff>0</xdr:colOff>
      <xdr:row>6</xdr:row>
      <xdr:rowOff>0</xdr:rowOff>
    </xdr:from>
    <xdr:to>
      <xdr:col>17</xdr:col>
      <xdr:colOff>228600</xdr:colOff>
      <xdr:row>16</xdr:row>
      <xdr:rowOff>76199</xdr:rowOff>
    </xdr:to>
    <mc:AlternateContent xmlns:mc="http://schemas.openxmlformats.org/markup-compatibility/2006" xmlns:sle15="http://schemas.microsoft.com/office/drawing/2012/slicer">
      <mc:Choice Requires="sle15">
        <xdr:graphicFrame macro="">
          <xdr:nvGraphicFramePr>
            <xdr:cNvPr id="22" name="Sales&#10;Agent" descr="Filter table for Sales Agent's" title="Slicer"/>
            <xdr:cNvGraphicFramePr/>
          </xdr:nvGraphicFramePr>
          <xdr:xfrm>
            <a:off x="0" y="0"/>
            <a:ext cx="0" cy="0"/>
          </xdr:xfrm>
          <a:graphic>
            <a:graphicData uri="http://schemas.microsoft.com/office/drawing/2010/slicer">
              <sle:slicer xmlns:sle="http://schemas.microsoft.com/office/drawing/2010/slicer" name="Sales&#10;Agent"/>
            </a:graphicData>
          </a:graphic>
        </xdr:graphicFrame>
      </mc:Choice>
      <mc:Fallback xmlns="">
        <xdr:sp macro="" textlink="">
          <xdr:nvSpPr>
            <xdr:cNvPr id="0" name=""/>
            <xdr:cNvSpPr>
              <a:spLocks noTextEdit="1"/>
            </xdr:cNvSpPr>
          </xdr:nvSpPr>
          <xdr:spPr>
            <a:xfrm>
              <a:off x="10429875" y="1362075"/>
              <a:ext cx="1828800" cy="19621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2013.
If the shape was modified in an earlier version of Excel, or if the workbook was saved in Excel 2010 or earlier, the slicer cannot be used.</a:t>
              </a:r>
            </a:p>
          </xdr:txBody>
        </xdr:sp>
      </mc:Fallback>
    </mc:AlternateContent>
    <xdr:clientData fPrintsWithSheet="0"/>
  </xdr:twoCellAnchor>
  <xdr:twoCellAnchor editAs="absolute">
    <xdr:from>
      <xdr:col>14</xdr:col>
      <xdr:colOff>0</xdr:colOff>
      <xdr:row>17</xdr:row>
      <xdr:rowOff>5718</xdr:rowOff>
    </xdr:from>
    <xdr:to>
      <xdr:col>17</xdr:col>
      <xdr:colOff>228600</xdr:colOff>
      <xdr:row>26</xdr:row>
      <xdr:rowOff>86868</xdr:rowOff>
    </xdr:to>
    <mc:AlternateContent xmlns:mc="http://schemas.openxmlformats.org/markup-compatibility/2006" xmlns:sle15="http://schemas.microsoft.com/office/drawing/2012/slicer">
      <mc:Choice Requires="sle15">
        <xdr:graphicFrame macro="">
          <xdr:nvGraphicFramePr>
            <xdr:cNvPr id="23" name="Sales&#10;Region" descr="Filter table for Sales Region's." title="Slicer"/>
            <xdr:cNvGraphicFramePr/>
          </xdr:nvGraphicFramePr>
          <xdr:xfrm>
            <a:off x="0" y="0"/>
            <a:ext cx="0" cy="0"/>
          </xdr:xfrm>
          <a:graphic>
            <a:graphicData uri="http://schemas.microsoft.com/office/drawing/2010/slicer">
              <sle:slicer xmlns:sle="http://schemas.microsoft.com/office/drawing/2010/slicer" name="Sales&#10;Region"/>
            </a:graphicData>
          </a:graphic>
        </xdr:graphicFrame>
      </mc:Choice>
      <mc:Fallback xmlns="">
        <xdr:sp macro="" textlink="">
          <xdr:nvSpPr>
            <xdr:cNvPr id="0" name=""/>
            <xdr:cNvSpPr>
              <a:spLocks noTextEdit="1"/>
            </xdr:cNvSpPr>
          </xdr:nvSpPr>
          <xdr:spPr>
            <a:xfrm>
              <a:off x="10429875" y="3425193"/>
              <a:ext cx="1828800" cy="16242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2013.
If the shape was modified in an earlier version of Excel, or if the workbook was saved in Excel 2010 or earlier, the slicer cannot be used.</a:t>
              </a:r>
            </a:p>
          </xdr:txBody>
        </xdr:sp>
      </mc:Fallback>
    </mc:AlternateContent>
    <xdr:clientData fPrintsWithSheet="0"/>
  </xdr:twoCellAnchor>
  <xdr:twoCellAnchor editAs="absolute">
    <xdr:from>
      <xdr:col>14</xdr:col>
      <xdr:colOff>0</xdr:colOff>
      <xdr:row>27</xdr:row>
      <xdr:rowOff>28575</xdr:rowOff>
    </xdr:from>
    <xdr:to>
      <xdr:col>17</xdr:col>
      <xdr:colOff>228600</xdr:colOff>
      <xdr:row>36</xdr:row>
      <xdr:rowOff>115253</xdr:rowOff>
    </xdr:to>
    <mc:AlternateContent xmlns:mc="http://schemas.openxmlformats.org/markup-compatibility/2006" xmlns:sle15="http://schemas.microsoft.com/office/drawing/2012/slicer">
      <mc:Choice Requires="sle15">
        <xdr:graphicFrame macro="">
          <xdr:nvGraphicFramePr>
            <xdr:cNvPr id="24" name="Sales&#10;Category" descr="filter table for Sales Categories." title="Slicer"/>
            <xdr:cNvGraphicFramePr/>
          </xdr:nvGraphicFramePr>
          <xdr:xfrm>
            <a:off x="0" y="0"/>
            <a:ext cx="0" cy="0"/>
          </xdr:xfrm>
          <a:graphic>
            <a:graphicData uri="http://schemas.microsoft.com/office/drawing/2010/slicer">
              <sle:slicer xmlns:sle="http://schemas.microsoft.com/office/drawing/2010/slicer" name="Sales&#10;Category"/>
            </a:graphicData>
          </a:graphic>
        </xdr:graphicFrame>
      </mc:Choice>
      <mc:Fallback xmlns="">
        <xdr:sp macro="" textlink="">
          <xdr:nvSpPr>
            <xdr:cNvPr id="0" name=""/>
            <xdr:cNvSpPr>
              <a:spLocks noTextEdit="1"/>
            </xdr:cNvSpPr>
          </xdr:nvSpPr>
          <xdr:spPr>
            <a:xfrm>
              <a:off x="10429875" y="5162550"/>
              <a:ext cx="1828800" cy="162972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2013.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447675</xdr:colOff>
      <xdr:row>20</xdr:row>
      <xdr:rowOff>0</xdr:rowOff>
    </xdr:from>
    <xdr:to>
      <xdr:col>11</xdr:col>
      <xdr:colOff>542925</xdr:colOff>
      <xdr:row>27</xdr:row>
      <xdr:rowOff>85725</xdr:rowOff>
    </xdr:to>
    <mc:AlternateContent xmlns:mc="http://schemas.openxmlformats.org/markup-compatibility/2006" xmlns:tsle="http://schemas.microsoft.com/office/drawing/2012/timeslicer">
      <mc:Choice Requires="tsle">
        <xdr:graphicFrame macro="">
          <xdr:nvGraphicFramePr>
            <xdr:cNvPr id="11" name="Timeline 1" descr="Drag this timeline where you want to filter the PivotTable." title="Years timeline"/>
            <xdr:cNvGraphicFramePr/>
          </xdr:nvGraphicFramePr>
          <xdr:xfrm>
            <a:off x="0" y="0"/>
            <a:ext cx="0" cy="0"/>
          </xdr:xfrm>
          <a:graphic>
            <a:graphicData uri="http://schemas.microsoft.com/office/drawing/2012/timeslicer">
              <tsle:timeslicer name="Timeline 1"/>
            </a:graphicData>
          </a:graphic>
        </xdr:graphicFrame>
      </mc:Choice>
      <mc:Fallback xmlns="">
        <xdr:sp macro="" textlink="">
          <xdr:nvSpPr>
            <xdr:cNvPr id="0" name=""/>
            <xdr:cNvSpPr>
              <a:spLocks noTextEdit="1"/>
            </xdr:cNvSpPr>
          </xdr:nvSpPr>
          <xdr:spPr>
            <a:xfrm>
              <a:off x="6029325" y="3752850"/>
              <a:ext cx="2066925" cy="128587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11</xdr:col>
      <xdr:colOff>590550</xdr:colOff>
      <xdr:row>20</xdr:row>
      <xdr:rowOff>0</xdr:rowOff>
    </xdr:from>
    <xdr:to>
      <xdr:col>15</xdr:col>
      <xdr:colOff>752476</xdr:colOff>
      <xdr:row>27</xdr:row>
      <xdr:rowOff>85725</xdr:rowOff>
    </xdr:to>
    <mc:AlternateContent xmlns:mc="http://schemas.openxmlformats.org/markup-compatibility/2006" xmlns:tsle="http://schemas.microsoft.com/office/drawing/2012/timeslicer">
      <mc:Choice Requires="tsle">
        <xdr:graphicFrame macro="">
          <xdr:nvGraphicFramePr>
            <xdr:cNvPr id="12" name="Timeline 2" descr="Drag this timeline where you want to filter the PivotTable." title="Quarters timeline"/>
            <xdr:cNvGraphicFramePr/>
          </xdr:nvGraphicFramePr>
          <xdr:xfrm>
            <a:off x="0" y="0"/>
            <a:ext cx="0" cy="0"/>
          </xdr:xfrm>
          <a:graphic>
            <a:graphicData uri="http://schemas.microsoft.com/office/drawing/2012/timeslicer">
              <tsle:timeslicer name="Timeline 2"/>
            </a:graphicData>
          </a:graphic>
        </xdr:graphicFrame>
      </mc:Choice>
      <mc:Fallback xmlns="">
        <xdr:sp macro="" textlink="">
          <xdr:nvSpPr>
            <xdr:cNvPr id="0" name=""/>
            <xdr:cNvSpPr>
              <a:spLocks noTextEdit="1"/>
            </xdr:cNvSpPr>
          </xdr:nvSpPr>
          <xdr:spPr>
            <a:xfrm>
              <a:off x="8143875" y="3752850"/>
              <a:ext cx="2790826" cy="128587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14</xdr:col>
      <xdr:colOff>238125</xdr:colOff>
      <xdr:row>1</xdr:row>
      <xdr:rowOff>1</xdr:rowOff>
    </xdr:from>
    <xdr:to>
      <xdr:col>15</xdr:col>
      <xdr:colOff>714375</xdr:colOff>
      <xdr:row>2</xdr:row>
      <xdr:rowOff>161926</xdr:rowOff>
    </xdr:to>
    <xdr:pic>
      <xdr:nvPicPr>
        <xdr:cNvPr id="13" name="Picture 12"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3125" y="123826"/>
          <a:ext cx="1133475" cy="590550"/>
        </a:xfrm>
        <a:prstGeom prst="rect">
          <a:avLst/>
        </a:prstGeom>
      </xdr:spPr>
    </xdr:pic>
    <xdr:clientData/>
  </xdr:twoCellAnchor>
  <xdr:twoCellAnchor editAs="oneCell">
    <xdr:from>
      <xdr:col>1</xdr:col>
      <xdr:colOff>0</xdr:colOff>
      <xdr:row>20</xdr:row>
      <xdr:rowOff>0</xdr:rowOff>
    </xdr:from>
    <xdr:to>
      <xdr:col>8</xdr:col>
      <xdr:colOff>400050</xdr:colOff>
      <xdr:row>27</xdr:row>
      <xdr:rowOff>85725</xdr:rowOff>
    </xdr:to>
    <mc:AlternateContent xmlns:mc="http://schemas.openxmlformats.org/markup-compatibility/2006" xmlns:tsle="http://schemas.microsoft.com/office/drawing/2012/timeslicer">
      <mc:Choice Requires="tsle">
        <xdr:graphicFrame macro="">
          <xdr:nvGraphicFramePr>
            <xdr:cNvPr id="14" name="Timeline" descr="Drag this timeline where you want to filter the PivotTable." title="Months timeline"/>
            <xdr:cNvGraphicFramePr/>
          </xdr:nvGraphicFramePr>
          <xdr:xfrm>
            <a:off x="0" y="0"/>
            <a:ext cx="0" cy="0"/>
          </xdr:xfrm>
          <a:graphic>
            <a:graphicData uri="http://schemas.microsoft.com/office/drawing/2012/timeslicer">
              <tsle:timeslicer name="Timeline"/>
            </a:graphicData>
          </a:graphic>
        </xdr:graphicFrame>
      </mc:Choice>
      <mc:Fallback xmlns="">
        <xdr:sp macro="" textlink="">
          <xdr:nvSpPr>
            <xdr:cNvPr id="0" name=""/>
            <xdr:cNvSpPr>
              <a:spLocks noTextEdit="1"/>
            </xdr:cNvSpPr>
          </xdr:nvSpPr>
          <xdr:spPr>
            <a:xfrm>
              <a:off x="104775" y="3752850"/>
              <a:ext cx="5876925" cy="128587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1</xdr:col>
      <xdr:colOff>0</xdr:colOff>
      <xdr:row>5</xdr:row>
      <xdr:rowOff>0</xdr:rowOff>
    </xdr:from>
    <xdr:to>
      <xdr:col>16</xdr:col>
      <xdr:colOff>0</xdr:colOff>
      <xdr:row>19</xdr:row>
      <xdr:rowOff>38100</xdr:rowOff>
    </xdr:to>
    <xdr:graphicFrame macro="">
      <xdr:nvGraphicFramePr>
        <xdr:cNvPr id="15" name="Forecast chart" descr="Weighted forecast versus running total chart." title="Forecast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refreshedDate="41359.737819907408" createdVersion="5" refreshedVersion="5" minRefreshableVersion="3" recordCount="23">
  <cacheSource type="worksheet">
    <worksheetSource name="tblData"/>
  </cacheSource>
  <cacheFields count="12">
    <cacheField name="Opportunity Name" numFmtId="164">
      <sharedItems count="23">
        <s v="A. Datum Corporation"/>
        <s v="Fabrikam, Inc."/>
        <s v="Adventure Works"/>
        <s v="Northwind Traders"/>
        <s v="Alpine Ski House"/>
        <s v="Fourth Coffee"/>
        <s v="Proseware, Inc."/>
        <s v="Baldwin Museum of Science"/>
        <s v="School of Fine Art"/>
        <s v="Blue Yonder Airlines"/>
        <s v="Graphic Design Institute"/>
        <s v="City Power &amp; Light"/>
        <s v="Humongous Insurance"/>
        <s v="Coho Vineyard"/>
        <s v="Coho Winery"/>
        <s v="Southridge Video"/>
        <s v="Tailspin Toys"/>
        <s v="Contoso, Ltd."/>
        <s v="Litware, Inc."/>
        <s v="Contoso Pharmaceuticals"/>
        <s v="Margie's Travel"/>
        <s v="Consolidated Messenger"/>
        <s v="Lucerne Publishing"/>
      </sharedItems>
    </cacheField>
    <cacheField name="Sales Agent" numFmtId="164">
      <sharedItems/>
    </cacheField>
    <cacheField name="Sales Region" numFmtId="164">
      <sharedItems/>
    </cacheField>
    <cacheField name="Sales Category" numFmtId="164">
      <sharedItems/>
    </cacheField>
    <cacheField name="Forecast Amount" numFmtId="164">
      <sharedItems containsSemiMixedTypes="0" containsString="0" containsNumber="1" containsInteger="1" minValue="140000" maxValue="180000"/>
    </cacheField>
    <cacheField name="Sales Phase" numFmtId="164">
      <sharedItems/>
    </cacheField>
    <cacheField name="Probability of Sale" numFmtId="9">
      <sharedItems containsSemiMixedTypes="0" containsString="0" containsNumber="1" minValue="0.1" maxValue="1"/>
    </cacheField>
    <cacheField name="Year" numFmtId="0">
      <sharedItems containsSemiMixedTypes="0" containsString="0" containsNumber="1" containsInteger="1" minValue="2013" maxValue="2013" count="1">
        <n v="2013"/>
      </sharedItems>
    </cacheField>
    <cacheField name="Forecast Close" numFmtId="164">
      <sharedItems count="12">
        <s v="January"/>
        <s v="February"/>
        <s v="March"/>
        <s v="April"/>
        <s v="May"/>
        <s v="June"/>
        <s v="July"/>
        <s v="August"/>
        <s v="September"/>
        <s v="October"/>
        <s v="November"/>
        <s v="December"/>
      </sharedItems>
    </cacheField>
    <cacheField name="Timeline" numFmtId="14">
      <sharedItems containsSemiMixedTypes="0" containsNonDate="0" containsDate="1" containsString="0" minDate="2013-01-01T00:00:00" maxDate="2013-12-02T00:00:00" count="12">
        <d v="2013-01-01T00:00:00"/>
        <d v="2013-02-01T00:00:00"/>
        <d v="2013-03-01T00:00:00"/>
        <d v="2013-04-01T00:00:00"/>
        <d v="2013-05-01T00:00:00"/>
        <d v="2013-06-01T00:00:00"/>
        <d v="2013-07-01T00:00:00"/>
        <d v="2013-08-01T00:00:00"/>
        <d v="2013-09-01T00:00:00"/>
        <d v="2013-10-01T00:00:00"/>
        <d v="2013-11-01T00:00:00"/>
        <d v="2013-12-01T00:00:00"/>
      </sharedItems>
    </cacheField>
    <cacheField name="Weighted Forecast" numFmtId="164">
      <sharedItems containsSemiMixedTypes="0" containsString="0" containsNumber="1" containsInteger="1" minValue="14520" maxValue="157000"/>
    </cacheField>
    <cacheField name="Running Total" numFmtId="164">
      <sharedItems containsSemiMixedTypes="0" containsString="0" containsNumber="1" containsInteger="1" minValue="151600" maxValue="1948845"/>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3">
  <r>
    <x v="0"/>
    <s v=" Sales Agent 1"/>
    <s v="US - Northeast"/>
    <s v="Consulting"/>
    <n v="150000"/>
    <s v="Formal Approval"/>
    <n v="0.9"/>
    <x v="0"/>
    <x v="0"/>
    <x v="0"/>
    <n v="135000"/>
    <n v="151600"/>
  </r>
  <r>
    <x v="1"/>
    <s v=" Sales Agent 4"/>
    <s v="EMEA - Other"/>
    <s v="Consulting"/>
    <n v="166000"/>
    <s v="Opportunity"/>
    <n v="0.1"/>
    <x v="0"/>
    <x v="0"/>
    <x v="0"/>
    <n v="16600"/>
    <n v="151600"/>
  </r>
  <r>
    <x v="2"/>
    <s v=" Sales Agent 2"/>
    <s v="US - Southeast"/>
    <s v="Products"/>
    <n v="145200"/>
    <s v="Opportunity"/>
    <n v="0.1"/>
    <x v="0"/>
    <x v="1"/>
    <x v="1"/>
    <n v="14520"/>
    <n v="311920"/>
  </r>
  <r>
    <x v="3"/>
    <s v=" Sales Agent 3"/>
    <s v="US - South Central"/>
    <s v="Prof. Services"/>
    <n v="162000"/>
    <s v="Verbal Approval"/>
    <n v="0.9"/>
    <x v="0"/>
    <x v="1"/>
    <x v="1"/>
    <n v="145800"/>
    <n v="311920"/>
  </r>
  <r>
    <x v="4"/>
    <s v=" Sales Agent 3"/>
    <s v="US - North Central"/>
    <s v="Training"/>
    <n v="162500"/>
    <s v="Identified Need"/>
    <n v="0.2"/>
    <x v="0"/>
    <x v="2"/>
    <x v="2"/>
    <n v="32500"/>
    <n v="555420"/>
  </r>
  <r>
    <x v="5"/>
    <s v=" Sales Agent 3"/>
    <s v="APSA - Asia"/>
    <s v="Training"/>
    <n v="180000"/>
    <s v="Budget Validated"/>
    <n v="0.3"/>
    <x v="0"/>
    <x v="2"/>
    <x v="2"/>
    <n v="54000"/>
    <n v="555420"/>
  </r>
  <r>
    <x v="6"/>
    <s v=" Sales Agent 4"/>
    <s v="Canada - East"/>
    <s v="Mixture"/>
    <n v="157000"/>
    <s v="Formal Approval"/>
    <n v="1"/>
    <x v="0"/>
    <x v="2"/>
    <x v="2"/>
    <n v="157000"/>
    <n v="555420"/>
  </r>
  <r>
    <x v="7"/>
    <s v=" Sales Agent 4"/>
    <s v="US - South Central"/>
    <s v="Mixture"/>
    <n v="147500"/>
    <s v="Sponsorship"/>
    <n v="0.3"/>
    <x v="0"/>
    <x v="3"/>
    <x v="3"/>
    <n v="44250"/>
    <n v="668870"/>
  </r>
  <r>
    <x v="8"/>
    <s v=" Sales Agent 3"/>
    <s v="EMEA - France"/>
    <s v="Services"/>
    <n v="173000"/>
    <s v="Budget Validated"/>
    <n v="0.4"/>
    <x v="0"/>
    <x v="3"/>
    <x v="3"/>
    <n v="69200"/>
    <n v="668870"/>
  </r>
  <r>
    <x v="9"/>
    <s v=" Sales Agent 5"/>
    <s v="US - Northwest"/>
    <s v="Prof. Services"/>
    <n v="148000"/>
    <s v="Budget Validated"/>
    <n v="0.4"/>
    <x v="0"/>
    <x v="4"/>
    <x v="4"/>
    <n v="59200"/>
    <n v="812070"/>
  </r>
  <r>
    <x v="10"/>
    <s v=" Sales Agent 2"/>
    <s v="APSA - Pacific"/>
    <s v="Services"/>
    <n v="140000"/>
    <s v="Solution Proposed"/>
    <n v="0.6"/>
    <x v="0"/>
    <x v="4"/>
    <x v="4"/>
    <n v="84000"/>
    <n v="812070"/>
  </r>
  <r>
    <x v="11"/>
    <s v=" Sales Agent 1"/>
    <s v="US - Southwest"/>
    <s v="Support"/>
    <n v="175000"/>
    <s v="Needs Analysis"/>
    <n v="0.5"/>
    <x v="0"/>
    <x v="5"/>
    <x v="5"/>
    <n v="87500"/>
    <n v="946070"/>
  </r>
  <r>
    <x v="12"/>
    <s v=" Sales Agent 1"/>
    <s v="APSA - Mexico"/>
    <s v="Support"/>
    <n v="155000"/>
    <s v="Sponsorship"/>
    <n v="0.3"/>
    <x v="0"/>
    <x v="5"/>
    <x v="5"/>
    <n v="46500"/>
    <n v="946070"/>
  </r>
  <r>
    <x v="13"/>
    <s v=" Sales Agent 3"/>
    <s v="Canada - East"/>
    <s v="Mixture"/>
    <n v="149000"/>
    <s v="Solution Proposed"/>
    <n v="0.6"/>
    <x v="0"/>
    <x v="6"/>
    <x v="6"/>
    <n v="89400"/>
    <n v="1035470"/>
  </r>
  <r>
    <x v="14"/>
    <s v=" Sales Agent 5"/>
    <s v="Canada - West"/>
    <s v="Training"/>
    <n v="142000"/>
    <s v="Written Proposal"/>
    <n v="0.7"/>
    <x v="0"/>
    <x v="7"/>
    <x v="7"/>
    <n v="99400"/>
    <n v="1220370"/>
  </r>
  <r>
    <x v="15"/>
    <s v=" Sales Agent 5"/>
    <s v="EMEA - UK"/>
    <s v="Mixture"/>
    <n v="171000"/>
    <s v="Needs Analysis"/>
    <n v="0.5"/>
    <x v="0"/>
    <x v="7"/>
    <x v="7"/>
    <n v="85500"/>
    <n v="1220370"/>
  </r>
  <r>
    <x v="16"/>
    <s v=" Sales Agent 1"/>
    <s v="APSA - Australia"/>
    <s v="Products"/>
    <n v="168000"/>
    <s v="Solution Proposed"/>
    <n v="0.6"/>
    <x v="0"/>
    <x v="8"/>
    <x v="8"/>
    <n v="100800"/>
    <n v="1321170"/>
  </r>
  <r>
    <x v="17"/>
    <s v=" Sales Agent 3"/>
    <s v="EMEA - France"/>
    <s v="Mixture"/>
    <n v="172500"/>
    <s v="Verbal Approval"/>
    <n v="0.9"/>
    <x v="0"/>
    <x v="9"/>
    <x v="9"/>
    <n v="155250"/>
    <n v="1563020"/>
  </r>
  <r>
    <x v="18"/>
    <s v=" Sales Agent 2"/>
    <s v="APSA - Australia"/>
    <s v="Prof. Services"/>
    <n v="173200"/>
    <s v="Needs Analysis"/>
    <n v="0.5"/>
    <x v="0"/>
    <x v="9"/>
    <x v="9"/>
    <n v="86600"/>
    <n v="1563020"/>
  </r>
  <r>
    <x v="19"/>
    <s v=" Sales Agent 4"/>
    <s v="EMEA - Germany"/>
    <s v="Products"/>
    <n v="163500"/>
    <s v="Sponsorship"/>
    <n v="0.2"/>
    <x v="0"/>
    <x v="10"/>
    <x v="10"/>
    <n v="32700"/>
    <n v="1705445"/>
  </r>
  <r>
    <x v="20"/>
    <s v=" Sales Agent 4"/>
    <s v="US - Northeast"/>
    <s v="Support"/>
    <n v="156750"/>
    <s v="Written Proposal"/>
    <n v="0.7"/>
    <x v="0"/>
    <x v="10"/>
    <x v="10"/>
    <n v="109725"/>
    <n v="1705445"/>
  </r>
  <r>
    <x v="21"/>
    <s v=" Sales Agent 5"/>
    <s v="EMEA - Italy"/>
    <s v="Products"/>
    <n v="155500"/>
    <s v="Formal Approval"/>
    <n v="1"/>
    <x v="0"/>
    <x v="11"/>
    <x v="11"/>
    <n v="155500"/>
    <n v="1948845"/>
  </r>
  <r>
    <x v="22"/>
    <s v=" Sales Agent 5"/>
    <s v="APSA - Other"/>
    <s v="Services"/>
    <n v="146500"/>
    <s v="Solution Proposed"/>
    <n v="0.6"/>
    <x v="0"/>
    <x v="11"/>
    <x v="11"/>
    <n v="87900"/>
    <n v="19488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Data" cacheId="0" applyNumberFormats="0" applyBorderFormats="0" applyFontFormats="0" applyPatternFormats="0" applyAlignmentFormats="0" applyWidthHeightFormats="1" dataCaption="Values" updatedVersion="5" minRefreshableVersion="5" itemPrintTitles="1" createdVersion="5" indent="0" compact="0" compactData="0" multipleFieldFilters="0">
  <location ref="B30:P55" firstHeaderRow="1" firstDataRow="2" firstDataCol="2"/>
  <pivotFields count="12">
    <pivotField axis="axisRow" compact="0" outline="0" showAll="0" defaultSubtotal="0">
      <items count="23">
        <item x="0"/>
        <item x="2"/>
        <item x="4"/>
        <item x="7"/>
        <item x="9"/>
        <item x="11"/>
        <item x="13"/>
        <item x="14"/>
        <item x="21"/>
        <item x="19"/>
        <item x="17"/>
        <item x="1"/>
        <item x="5"/>
        <item x="10"/>
        <item x="12"/>
        <item x="18"/>
        <item x="22"/>
        <item x="20"/>
        <item x="3"/>
        <item x="6"/>
        <item x="8"/>
        <item x="15"/>
        <item x="16"/>
      </items>
    </pivotField>
    <pivotField compact="0" outline="0" showAll="0"/>
    <pivotField compact="0" outline="0" showAll="0"/>
    <pivotField compact="0" outline="0" showAll="0"/>
    <pivotField compact="0" numFmtId="164" outline="0" showAll="0"/>
    <pivotField compact="0" outline="0" showAll="0"/>
    <pivotField compact="0" numFmtId="9" outline="0" showAll="0"/>
    <pivotField axis="axisRow" compact="0" outline="0" showAll="0">
      <items count="2">
        <item x="0"/>
        <item t="default"/>
      </items>
    </pivotField>
    <pivotField axis="axisCol" compact="0" outline="0" showAll="0">
      <items count="13">
        <item x="0"/>
        <item x="1"/>
        <item x="2"/>
        <item x="3"/>
        <item x="4"/>
        <item x="5"/>
        <item x="6"/>
        <item x="7"/>
        <item x="8"/>
        <item x="9"/>
        <item x="10"/>
        <item x="11"/>
        <item t="default"/>
      </items>
    </pivotField>
    <pivotField compact="0" numFmtId="14" outline="0" showAll="0">
      <items count="13">
        <item x="0"/>
        <item x="1"/>
        <item x="2"/>
        <item x="3"/>
        <item x="4"/>
        <item x="5"/>
        <item x="6"/>
        <item x="7"/>
        <item x="8"/>
        <item x="9"/>
        <item x="10"/>
        <item x="11"/>
        <item t="default"/>
      </items>
    </pivotField>
    <pivotField dataField="1" compact="0" numFmtId="164" outline="0" showAll="0"/>
    <pivotField compact="0" numFmtId="164" outline="0" showAll="0" defaultSubtotal="0"/>
  </pivotFields>
  <rowFields count="2">
    <field x="0"/>
    <field x="7"/>
  </rowFields>
  <rowItems count="24">
    <i>
      <x/>
      <x/>
    </i>
    <i>
      <x v="1"/>
      <x/>
    </i>
    <i>
      <x v="2"/>
      <x/>
    </i>
    <i>
      <x v="3"/>
      <x/>
    </i>
    <i>
      <x v="4"/>
      <x/>
    </i>
    <i>
      <x v="5"/>
      <x/>
    </i>
    <i>
      <x v="6"/>
      <x/>
    </i>
    <i>
      <x v="7"/>
      <x/>
    </i>
    <i>
      <x v="8"/>
      <x/>
    </i>
    <i>
      <x v="9"/>
      <x/>
    </i>
    <i>
      <x v="10"/>
      <x/>
    </i>
    <i>
      <x v="11"/>
      <x/>
    </i>
    <i>
      <x v="12"/>
      <x/>
    </i>
    <i>
      <x v="13"/>
      <x/>
    </i>
    <i>
      <x v="14"/>
      <x/>
    </i>
    <i>
      <x v="15"/>
      <x/>
    </i>
    <i>
      <x v="16"/>
      <x/>
    </i>
    <i>
      <x v="17"/>
      <x/>
    </i>
    <i>
      <x v="18"/>
      <x/>
    </i>
    <i>
      <x v="19"/>
      <x/>
    </i>
    <i>
      <x v="20"/>
      <x/>
    </i>
    <i>
      <x v="21"/>
      <x/>
    </i>
    <i>
      <x v="22"/>
      <x/>
    </i>
    <i t="grand">
      <x/>
    </i>
  </rowItems>
  <colFields count="1">
    <field x="8"/>
  </colFields>
  <colItems count="13">
    <i>
      <x/>
    </i>
    <i>
      <x v="1"/>
    </i>
    <i>
      <x v="2"/>
    </i>
    <i>
      <x v="3"/>
    </i>
    <i>
      <x v="4"/>
    </i>
    <i>
      <x v="5"/>
    </i>
    <i>
      <x v="6"/>
    </i>
    <i>
      <x v="7"/>
    </i>
    <i>
      <x v="8"/>
    </i>
    <i>
      <x v="9"/>
    </i>
    <i>
      <x v="10"/>
    </i>
    <i>
      <x v="11"/>
    </i>
    <i t="grand">
      <x/>
    </i>
  </colItems>
  <dataFields count="1">
    <dataField name="Forecast" fld="10" baseField="7" baseItem="0" numFmtId="165"/>
  </dataFields>
  <formats count="2">
    <format dxfId="1">
      <pivotArea type="all" dataOnly="0" outline="0" fieldPosition="0"/>
    </format>
    <format dxfId="0">
      <pivotArea outline="0" fieldPosition="0">
        <references count="1">
          <reference field="4294967294" count="1">
            <x v="0"/>
          </reference>
        </references>
      </pivotArea>
    </format>
  </formats>
  <pivotTableStyleInfo name="PivotStyleLight9" showRowHeaders="1" showColHeaders="1" showRowStripes="0" showColStripes="0" showLastColumn="1"/>
  <filters count="1">
    <filter fld="9" type="dateBetween" evalOrder="-1" id="10" name="Timeline">
      <autoFilter ref="A1">
        <filterColumn colId="0">
          <customFilters and="1">
            <customFilter operator="greaterThanOrEqual" val="41275"/>
            <customFilter operator="lessThanOrEqual" val="41639"/>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altText="Detailed sales forecast" altTextSummary="PivotTable based on the data from the Forecast Input shee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ales_Agent" sourceName="Sales Agent">
  <extLst>
    <x:ext xmlns:x15="http://schemas.microsoft.com/office/spreadsheetml/2010/11/main" uri="{2F2917AC-EB37-4324-AD4E-5DD8C200BD13}">
      <x15:tableSlicerCache tableId="2"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_Region" sourceName="Sales Region">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ales_Category" sourceName="Sales Category">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ales_x000a_Agent" cache="Slicer_Sales_Agent" caption="Sales Agent" style="SlicerStyleDark1" rowHeight="273050"/>
  <slicer name="Sales_x000a_Region" cache="Slicer_Sales_Region" caption="Sales Region" style="SlicerStyleDark2" rowHeight="273050"/>
  <slicer name="Sales_x000a_Category" cache="Slicer_Sales_Category" caption="Sales Category" style="SlicerStyleDark4" rowHeight="273050"/>
</slicers>
</file>

<file path=xl/tables/table1.xml><?xml version="1.0" encoding="utf-8"?>
<table xmlns="http://schemas.openxmlformats.org/spreadsheetml/2006/main" id="2" name="tblData" displayName="tblData" ref="B7:M31" totalsRowCount="1">
  <autoFilter ref="B7:M30"/>
  <sortState ref="B8:M30">
    <sortCondition ref="I7:I30"/>
  </sortState>
  <tableColumns count="12">
    <tableColumn id="1" name="Opportunity Name" totalsRowLabel="Total" totalsRowDxfId="18"/>
    <tableColumn id="2" name="Sales Agent" totalsRowDxfId="17"/>
    <tableColumn id="3" name="Sales Region" totalsRowDxfId="16"/>
    <tableColumn id="4" name="Sales Category" totalsRowDxfId="15"/>
    <tableColumn id="5" name="Forecast Amount" totalsRowFunction="sum" dataDxfId="14" totalsRowDxfId="13"/>
    <tableColumn id="6" name="Sales Phase" totalsRowDxfId="12"/>
    <tableColumn id="7" name="Probability of Sale" dataDxfId="11" totalsRowDxfId="10"/>
    <tableColumn id="11" name="Year" dataDxfId="9" totalsRowDxfId="8"/>
    <tableColumn id="8" name="Forecast Close" totalsRowDxfId="7"/>
    <tableColumn id="10" name="Timeline" dataDxfId="6" totalsRowDxfId="5">
      <calculatedColumnFormula>DATE(tblData[[#This Row],[Year]],LOOKUP(tblData[[#This Row],[Forecast Close]],{"April",4;"August",8;"December",12;"February",2;"January",1;"July",7;"June",6;"March",3;"May",5;"November",11;"October",10;"September",9}),1)</calculatedColumnFormula>
    </tableColumn>
    <tableColumn id="9" name="Weighted Forecast" totalsRowFunction="sum" dataDxfId="4" totalsRowDxfId="3">
      <calculatedColumnFormula>tblData[[#This Row],[Forecast Amount]]*tblData[[#This Row],[Probability of Sale]]</calculatedColumnFormula>
    </tableColumn>
    <tableColumn id="12" name="Running Total" dataDxfId="2">
      <calculatedColumnFormula>SUMIF(tblData[Timeline],"&lt;="&amp;tblData[[#This Row],[Timeline]],tblData[Weighted Forecast])</calculatedColumnFormula>
    </tableColumn>
  </tableColumns>
  <tableStyleInfo name="TableStyleMedium4" showFirstColumn="0" showLastColumn="0" showRowStripes="1" showColumnStripes="0"/>
  <extLst>
    <ext xmlns:x14="http://schemas.microsoft.com/office/spreadsheetml/2009/9/main" uri="{504A1905-F514-4f6f-8877-14C23A59335A}">
      <x14:table altText="Data entry" altTextSummary="Enter sales forecast information regarding opportunity name, the sales agent, region and category, amount, phase, probability of sale and date information.  Timeline and weighted forecast are calculated for you."/>
    </ext>
  </extLst>
</table>
</file>

<file path=xl/theme/theme1.xml><?xml version="1.0" encoding="utf-8"?>
<a:theme xmlns:a="http://schemas.openxmlformats.org/drawingml/2006/main" name="Office Theme">
  <a:themeElements>
    <a:clrScheme name="Detailed sales forecast">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Detailed sales forecast">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name="NativeTimeline_Timeline" sourceName="Timeline">
  <pivotTables>
    <pivotTable tabId="5" name="ptData"/>
  </pivotTables>
  <state minimalRefreshVersion="6" lastRefreshVersion="6" pivotCacheId="3" filterType="dateBetween">
    <selection startDate="2013-01-01T00:00:00" endDate="2013-12-31T00:00:00"/>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Timeline 1" cache="NativeTimeline_Timeline" caption="Timeline" level="0" selectionLevel="0" scrollPosition="2013-01-01T00:00:00" style="TimeSlicerStyleDark4"/>
  <timeline name="Timeline 2" cache="NativeTimeline_Timeline" caption="Timeline" level="1" selectionLevel="0" scrollPosition="2013-01-01T00:00:00" style="TimeSlicerStyleDark6"/>
  <timeline name="Timeline" cache="NativeTimeline_Timeline" caption="Timeline" level="2" selectionLevel="0" scrollPosition="2013-01-01T00:00:00" style="TimeSlicerStyleDark2"/>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M31"/>
  <sheetViews>
    <sheetView showGridLines="0" tabSelected="1" workbookViewId="0"/>
  </sheetViews>
  <sheetFormatPr defaultRowHeight="13.5" x14ac:dyDescent="0.3"/>
  <cols>
    <col min="1" max="1" width="2.1640625" style="3" customWidth="1"/>
    <col min="2" max="2" width="28.1640625" style="3" customWidth="1"/>
    <col min="3" max="3" width="16.1640625" style="3" customWidth="1"/>
    <col min="4" max="4" width="18.33203125" style="3" customWidth="1"/>
    <col min="5" max="5" width="13.1640625" style="3" customWidth="1"/>
    <col min="6" max="6" width="12.83203125" style="3" customWidth="1"/>
    <col min="7" max="7" width="17.1640625" style="3" customWidth="1"/>
    <col min="8" max="8" width="11.1640625" style="3" customWidth="1"/>
    <col min="9" max="9" width="7.33203125" style="3" customWidth="1"/>
    <col min="10" max="10" width="12.33203125" style="3" customWidth="1"/>
    <col min="11" max="11" width="10.1640625" style="3" customWidth="1"/>
    <col min="12" max="12" width="15.33203125" style="3" customWidth="1"/>
    <col min="13" max="13" width="16.33203125" style="3" bestFit="1" customWidth="1"/>
    <col min="14" max="14" width="1.83203125" style="3" customWidth="1"/>
    <col min="15" max="16384" width="9.33203125" style="3"/>
  </cols>
  <sheetData>
    <row r="1" spans="2:13" ht="9.9499999999999993" customHeight="1" x14ac:dyDescent="0.3"/>
    <row r="2" spans="2:13" ht="33.75" x14ac:dyDescent="0.3">
      <c r="B2" s="10" t="s">
        <v>92</v>
      </c>
      <c r="C2" s="10"/>
      <c r="D2" s="10"/>
      <c r="E2" s="10"/>
      <c r="F2" s="10"/>
      <c r="G2" s="10"/>
      <c r="H2" s="10"/>
      <c r="I2" s="10"/>
      <c r="J2" s="10"/>
      <c r="K2" s="10"/>
      <c r="L2" s="10"/>
    </row>
    <row r="3" spans="2:13" ht="18.75" x14ac:dyDescent="0.3">
      <c r="B3" s="1" t="s">
        <v>0</v>
      </c>
      <c r="C3" s="1"/>
      <c r="D3" s="1"/>
      <c r="E3" s="1"/>
      <c r="F3" s="1"/>
      <c r="G3" s="1"/>
      <c r="H3" s="1"/>
      <c r="I3" s="1"/>
      <c r="J3" s="1"/>
      <c r="K3" s="1"/>
      <c r="L3" s="1"/>
    </row>
    <row r="4" spans="2:13" ht="16.5" thickBot="1" x14ac:dyDescent="0.35">
      <c r="B4" s="2" t="s">
        <v>1</v>
      </c>
      <c r="C4" s="2"/>
      <c r="D4" s="2"/>
      <c r="E4" s="2"/>
      <c r="F4" s="2"/>
      <c r="G4" s="2"/>
      <c r="H4" s="2"/>
      <c r="I4" s="2"/>
      <c r="J4" s="2"/>
      <c r="K4" s="2"/>
      <c r="L4" s="2"/>
      <c r="M4" s="2"/>
    </row>
    <row r="5" spans="2:13" ht="15" customHeight="1" thickTop="1" x14ac:dyDescent="0.3">
      <c r="B5" s="4"/>
      <c r="C5" s="5"/>
      <c r="D5" s="5"/>
      <c r="E5" s="5"/>
      <c r="F5" s="5"/>
      <c r="G5" s="5"/>
      <c r="H5" s="5"/>
      <c r="I5" s="5"/>
      <c r="J5" s="4"/>
    </row>
    <row r="6" spans="2:13" ht="13.5" customHeight="1" x14ac:dyDescent="0.3">
      <c r="B6" s="6" t="s">
        <v>88</v>
      </c>
      <c r="C6" s="7"/>
      <c r="D6" s="7"/>
      <c r="E6" s="7"/>
      <c r="F6" s="7"/>
      <c r="G6" s="7"/>
      <c r="H6" s="7"/>
      <c r="I6" s="7"/>
      <c r="J6" s="6"/>
    </row>
    <row r="7" spans="2:13" ht="27" x14ac:dyDescent="0.3">
      <c r="B7" s="8" t="s">
        <v>79</v>
      </c>
      <c r="C7" s="8" t="s">
        <v>80</v>
      </c>
      <c r="D7" s="8" t="s">
        <v>81</v>
      </c>
      <c r="E7" s="8" t="s">
        <v>82</v>
      </c>
      <c r="F7" s="8" t="s">
        <v>83</v>
      </c>
      <c r="G7" s="8" t="s">
        <v>84</v>
      </c>
      <c r="H7" s="8" t="s">
        <v>85</v>
      </c>
      <c r="I7" s="8" t="s">
        <v>78</v>
      </c>
      <c r="J7" s="8" t="s">
        <v>86</v>
      </c>
      <c r="K7" s="8" t="s">
        <v>77</v>
      </c>
      <c r="L7" s="8" t="s">
        <v>87</v>
      </c>
      <c r="M7" s="8" t="s">
        <v>91</v>
      </c>
    </row>
    <row r="8" spans="2:13" x14ac:dyDescent="0.3">
      <c r="B8" s="9" t="s">
        <v>2</v>
      </c>
      <c r="C8" s="9" t="s">
        <v>3</v>
      </c>
      <c r="D8" s="9" t="s">
        <v>4</v>
      </c>
      <c r="E8" s="9" t="s">
        <v>5</v>
      </c>
      <c r="F8" s="21">
        <v>150000</v>
      </c>
      <c r="G8" s="9" t="s">
        <v>6</v>
      </c>
      <c r="H8" s="22">
        <v>0.9</v>
      </c>
      <c r="I8" s="14">
        <v>2013</v>
      </c>
      <c r="J8" s="9" t="s">
        <v>7</v>
      </c>
      <c r="K8" s="18">
        <f>DATE(tblData[[#This Row],[Year]],LOOKUP(tblData[[#This Row],[Forecast Close]],{"April",4;"August",8;"December",12;"February",2;"January",1;"July",7;"June",6;"March",3;"May",5;"November",11;"October",10;"September",9}),1)</f>
        <v>41275</v>
      </c>
      <c r="L8" s="15">
        <f>tblData[[#This Row],[Forecast Amount]]*tblData[[#This Row],[Probability of Sale]]</f>
        <v>135000</v>
      </c>
      <c r="M8" s="15">
        <f>SUMIF(tblData[Timeline],"&lt;="&amp;tblData[[#This Row],[Timeline]],tblData[Weighted Forecast])</f>
        <v>151600</v>
      </c>
    </row>
    <row r="9" spans="2:13" x14ac:dyDescent="0.3">
      <c r="B9" s="9" t="s">
        <v>55</v>
      </c>
      <c r="C9" s="9" t="s">
        <v>21</v>
      </c>
      <c r="D9" s="9" t="s">
        <v>56</v>
      </c>
      <c r="E9" s="9" t="s">
        <v>5</v>
      </c>
      <c r="F9" s="21">
        <v>166000</v>
      </c>
      <c r="G9" s="9" t="s">
        <v>12</v>
      </c>
      <c r="H9" s="22">
        <v>0.1</v>
      </c>
      <c r="I9" s="14">
        <v>2013</v>
      </c>
      <c r="J9" s="9" t="s">
        <v>7</v>
      </c>
      <c r="K9" s="19">
        <f>DATE(tblData[[#This Row],[Year]],LOOKUP(tblData[[#This Row],[Forecast Close]],{"April",4;"August",8;"December",12;"February",2;"January",1;"July",7;"June",6;"March",3;"May",5;"November",11;"October",10;"September",9}),1)</f>
        <v>41275</v>
      </c>
      <c r="L9" s="16">
        <f>tblData[[#This Row],[Forecast Amount]]*tblData[[#This Row],[Probability of Sale]]</f>
        <v>16600</v>
      </c>
      <c r="M9" s="16">
        <f>SUMIF(tblData[Timeline],"&lt;="&amp;tblData[[#This Row],[Timeline]],tblData[Weighted Forecast])</f>
        <v>151600</v>
      </c>
    </row>
    <row r="10" spans="2:13" x14ac:dyDescent="0.3">
      <c r="B10" s="9" t="s">
        <v>8</v>
      </c>
      <c r="C10" s="9" t="s">
        <v>9</v>
      </c>
      <c r="D10" s="9" t="s">
        <v>10</v>
      </c>
      <c r="E10" s="9" t="s">
        <v>11</v>
      </c>
      <c r="F10" s="21">
        <v>145200</v>
      </c>
      <c r="G10" s="9" t="s">
        <v>12</v>
      </c>
      <c r="H10" s="22">
        <v>0.1</v>
      </c>
      <c r="I10" s="14">
        <v>2013</v>
      </c>
      <c r="J10" s="9" t="s">
        <v>13</v>
      </c>
      <c r="K10" s="19">
        <f>DATE(tblData[[#This Row],[Year]],LOOKUP(tblData[[#This Row],[Forecast Close]],{"April",4;"August",8;"December",12;"February",2;"January",1;"July",7;"June",6;"March",3;"May",5;"November",11;"October",10;"September",9}),1)</f>
        <v>41306</v>
      </c>
      <c r="L10" s="16">
        <f>tblData[[#This Row],[Forecast Amount]]*tblData[[#This Row],[Probability of Sale]]</f>
        <v>14520</v>
      </c>
      <c r="M10" s="16">
        <f>SUMIF(tblData[Timeline],"&lt;="&amp;tblData[[#This Row],[Timeline]],tblData[Weighted Forecast])</f>
        <v>311920</v>
      </c>
    </row>
    <row r="11" spans="2:13" x14ac:dyDescent="0.3">
      <c r="B11" s="9" t="s">
        <v>69</v>
      </c>
      <c r="C11" s="9" t="s">
        <v>15</v>
      </c>
      <c r="D11" s="9" t="s">
        <v>22</v>
      </c>
      <c r="E11" s="9" t="s">
        <v>29</v>
      </c>
      <c r="F11" s="21">
        <v>162000</v>
      </c>
      <c r="G11" s="9" t="s">
        <v>47</v>
      </c>
      <c r="H11" s="22">
        <v>0.9</v>
      </c>
      <c r="I11" s="14">
        <v>2013</v>
      </c>
      <c r="J11" s="9" t="s">
        <v>13</v>
      </c>
      <c r="K11" s="19">
        <f>DATE(tblData[[#This Row],[Year]],LOOKUP(tblData[[#This Row],[Forecast Close]],{"April",4;"August",8;"December",12;"February",2;"January",1;"July",7;"June",6;"March",3;"May",5;"November",11;"October",10;"September",9}),1)</f>
        <v>41306</v>
      </c>
      <c r="L11" s="16">
        <f>tblData[[#This Row],[Forecast Amount]]*tblData[[#This Row],[Probability of Sale]]</f>
        <v>145800</v>
      </c>
      <c r="M11" s="16">
        <f>SUMIF(tblData[Timeline],"&lt;="&amp;tblData[[#This Row],[Timeline]],tblData[Weighted Forecast])</f>
        <v>311920</v>
      </c>
    </row>
    <row r="12" spans="2:13" x14ac:dyDescent="0.3">
      <c r="B12" s="9" t="s">
        <v>14</v>
      </c>
      <c r="C12" s="9" t="s">
        <v>15</v>
      </c>
      <c r="D12" s="9" t="s">
        <v>16</v>
      </c>
      <c r="E12" s="9" t="s">
        <v>17</v>
      </c>
      <c r="F12" s="21">
        <v>162500</v>
      </c>
      <c r="G12" s="9" t="s">
        <v>18</v>
      </c>
      <c r="H12" s="22">
        <v>0.2</v>
      </c>
      <c r="I12" s="14">
        <v>2013</v>
      </c>
      <c r="J12" s="9" t="s">
        <v>19</v>
      </c>
      <c r="K12" s="19">
        <f>DATE(tblData[[#This Row],[Year]],LOOKUP(tblData[[#This Row],[Forecast Close]],{"April",4;"August",8;"December",12;"February",2;"January",1;"July",7;"June",6;"March",3;"May",5;"November",11;"October",10;"September",9}),1)</f>
        <v>41334</v>
      </c>
      <c r="L12" s="16">
        <f>tblData[[#This Row],[Forecast Amount]]*tblData[[#This Row],[Probability of Sale]]</f>
        <v>32500</v>
      </c>
      <c r="M12" s="16">
        <f>SUMIF(tblData[Timeline],"&lt;="&amp;tblData[[#This Row],[Timeline]],tblData[Weighted Forecast])</f>
        <v>555420</v>
      </c>
    </row>
    <row r="13" spans="2:13" x14ac:dyDescent="0.3">
      <c r="B13" s="9" t="s">
        <v>57</v>
      </c>
      <c r="C13" s="9" t="s">
        <v>15</v>
      </c>
      <c r="D13" s="9" t="s">
        <v>58</v>
      </c>
      <c r="E13" s="9" t="s">
        <v>17</v>
      </c>
      <c r="F13" s="21">
        <v>180000</v>
      </c>
      <c r="G13" s="9" t="s">
        <v>30</v>
      </c>
      <c r="H13" s="22">
        <v>0.3</v>
      </c>
      <c r="I13" s="14">
        <v>2013</v>
      </c>
      <c r="J13" s="9" t="s">
        <v>19</v>
      </c>
      <c r="K13" s="19">
        <f>DATE(tblData[[#This Row],[Year]],LOOKUP(tblData[[#This Row],[Forecast Close]],{"April",4;"August",8;"December",12;"February",2;"January",1;"July",7;"June",6;"March",3;"May",5;"November",11;"October",10;"September",9}),1)</f>
        <v>41334</v>
      </c>
      <c r="L13" s="16">
        <f>tblData[[#This Row],[Forecast Amount]]*tblData[[#This Row],[Probability of Sale]]</f>
        <v>54000</v>
      </c>
      <c r="M13" s="16">
        <f>SUMIF(tblData[Timeline],"&lt;="&amp;tblData[[#This Row],[Timeline]],tblData[Weighted Forecast])</f>
        <v>555420</v>
      </c>
    </row>
    <row r="14" spans="2:13" x14ac:dyDescent="0.3">
      <c r="B14" s="9" t="s">
        <v>70</v>
      </c>
      <c r="C14" s="9" t="s">
        <v>21</v>
      </c>
      <c r="D14" s="9" t="s">
        <v>38</v>
      </c>
      <c r="E14" s="9" t="s">
        <v>23</v>
      </c>
      <c r="F14" s="21">
        <v>157000</v>
      </c>
      <c r="G14" s="9" t="s">
        <v>6</v>
      </c>
      <c r="H14" s="22">
        <v>1</v>
      </c>
      <c r="I14" s="14">
        <v>2013</v>
      </c>
      <c r="J14" s="9" t="s">
        <v>19</v>
      </c>
      <c r="K14" s="19">
        <f>DATE(tblData[[#This Row],[Year]],LOOKUP(tblData[[#This Row],[Forecast Close]],{"April",4;"August",8;"December",12;"February",2;"January",1;"July",7;"June",6;"March",3;"May",5;"November",11;"October",10;"September",9}),1)</f>
        <v>41334</v>
      </c>
      <c r="L14" s="16">
        <f>tblData[[#This Row],[Forecast Amount]]*tblData[[#This Row],[Probability of Sale]]</f>
        <v>157000</v>
      </c>
      <c r="M14" s="16">
        <f>SUMIF(tblData[Timeline],"&lt;="&amp;tblData[[#This Row],[Timeline]],tblData[Weighted Forecast])</f>
        <v>555420</v>
      </c>
    </row>
    <row r="15" spans="2:13" x14ac:dyDescent="0.3">
      <c r="B15" s="9" t="s">
        <v>20</v>
      </c>
      <c r="C15" s="9" t="s">
        <v>21</v>
      </c>
      <c r="D15" s="9" t="s">
        <v>22</v>
      </c>
      <c r="E15" s="9" t="s">
        <v>23</v>
      </c>
      <c r="F15" s="21">
        <v>147500</v>
      </c>
      <c r="G15" s="9" t="s">
        <v>24</v>
      </c>
      <c r="H15" s="22">
        <v>0.3</v>
      </c>
      <c r="I15" s="14">
        <v>2013</v>
      </c>
      <c r="J15" s="9" t="s">
        <v>25</v>
      </c>
      <c r="K15" s="19">
        <f>DATE(tblData[[#This Row],[Year]],LOOKUP(tblData[[#This Row],[Forecast Close]],{"April",4;"August",8;"December",12;"February",2;"January",1;"July",7;"June",6;"March",3;"May",5;"November",11;"October",10;"September",9}),1)</f>
        <v>41365</v>
      </c>
      <c r="L15" s="16">
        <f>tblData[[#This Row],[Forecast Amount]]*tblData[[#This Row],[Probability of Sale]]</f>
        <v>44250</v>
      </c>
      <c r="M15" s="16">
        <f>SUMIF(tblData[Timeline],"&lt;="&amp;tblData[[#This Row],[Timeline]],tblData[Weighted Forecast])</f>
        <v>668870</v>
      </c>
    </row>
    <row r="16" spans="2:13" x14ac:dyDescent="0.3">
      <c r="B16" s="9" t="s">
        <v>71</v>
      </c>
      <c r="C16" s="9" t="s">
        <v>15</v>
      </c>
      <c r="D16" s="9" t="s">
        <v>46</v>
      </c>
      <c r="E16" s="9" t="s">
        <v>61</v>
      </c>
      <c r="F16" s="21">
        <v>173000</v>
      </c>
      <c r="G16" s="9" t="s">
        <v>30</v>
      </c>
      <c r="H16" s="22">
        <v>0.4</v>
      </c>
      <c r="I16" s="14">
        <v>2013</v>
      </c>
      <c r="J16" s="9" t="s">
        <v>25</v>
      </c>
      <c r="K16" s="19">
        <f>DATE(tblData[[#This Row],[Year]],LOOKUP(tblData[[#This Row],[Forecast Close]],{"April",4;"August",8;"December",12;"February",2;"January",1;"July",7;"June",6;"March",3;"May",5;"November",11;"October",10;"September",9}),1)</f>
        <v>41365</v>
      </c>
      <c r="L16" s="16">
        <f>tblData[[#This Row],[Forecast Amount]]*tblData[[#This Row],[Probability of Sale]]</f>
        <v>69200</v>
      </c>
      <c r="M16" s="16">
        <f>SUMIF(tblData[Timeline],"&lt;="&amp;tblData[[#This Row],[Timeline]],tblData[Weighted Forecast])</f>
        <v>668870</v>
      </c>
    </row>
    <row r="17" spans="2:13" x14ac:dyDescent="0.3">
      <c r="B17" s="9" t="s">
        <v>26</v>
      </c>
      <c r="C17" s="9" t="s">
        <v>27</v>
      </c>
      <c r="D17" s="9" t="s">
        <v>28</v>
      </c>
      <c r="E17" s="9" t="s">
        <v>29</v>
      </c>
      <c r="F17" s="21">
        <v>148000</v>
      </c>
      <c r="G17" s="9" t="s">
        <v>30</v>
      </c>
      <c r="H17" s="22">
        <v>0.4</v>
      </c>
      <c r="I17" s="14">
        <v>2013</v>
      </c>
      <c r="J17" s="9" t="s">
        <v>31</v>
      </c>
      <c r="K17" s="19">
        <f>DATE(tblData[[#This Row],[Year]],LOOKUP(tblData[[#This Row],[Forecast Close]],{"April",4;"August",8;"December",12;"February",2;"January",1;"July",7;"June",6;"March",3;"May",5;"November",11;"October",10;"September",9}),1)</f>
        <v>41395</v>
      </c>
      <c r="L17" s="16">
        <f>tblData[[#This Row],[Forecast Amount]]*tblData[[#This Row],[Probability of Sale]]</f>
        <v>59200</v>
      </c>
      <c r="M17" s="16">
        <f>SUMIF(tblData[Timeline],"&lt;="&amp;tblData[[#This Row],[Timeline]],tblData[Weighted Forecast])</f>
        <v>812070</v>
      </c>
    </row>
    <row r="18" spans="2:13" x14ac:dyDescent="0.3">
      <c r="B18" s="9" t="s">
        <v>59</v>
      </c>
      <c r="C18" s="9" t="s">
        <v>9</v>
      </c>
      <c r="D18" s="9" t="s">
        <v>60</v>
      </c>
      <c r="E18" s="9" t="s">
        <v>61</v>
      </c>
      <c r="F18" s="21">
        <v>140000</v>
      </c>
      <c r="G18" s="9" t="s">
        <v>39</v>
      </c>
      <c r="H18" s="22">
        <v>0.6</v>
      </c>
      <c r="I18" s="14">
        <v>2013</v>
      </c>
      <c r="J18" s="9" t="s">
        <v>31</v>
      </c>
      <c r="K18" s="19">
        <f>DATE(tblData[[#This Row],[Year]],LOOKUP(tblData[[#This Row],[Forecast Close]],{"April",4;"August",8;"December",12;"February",2;"January",1;"July",7;"June",6;"March",3;"May",5;"November",11;"October",10;"September",9}),1)</f>
        <v>41395</v>
      </c>
      <c r="L18" s="16">
        <f>tblData[[#This Row],[Forecast Amount]]*tblData[[#This Row],[Probability of Sale]]</f>
        <v>84000</v>
      </c>
      <c r="M18" s="16">
        <f>SUMIF(tblData[Timeline],"&lt;="&amp;tblData[[#This Row],[Timeline]],tblData[Weighted Forecast])</f>
        <v>812070</v>
      </c>
    </row>
    <row r="19" spans="2:13" x14ac:dyDescent="0.3">
      <c r="B19" s="9" t="s">
        <v>32</v>
      </c>
      <c r="C19" s="9" t="s">
        <v>3</v>
      </c>
      <c r="D19" s="9" t="s">
        <v>33</v>
      </c>
      <c r="E19" s="9" t="s">
        <v>34</v>
      </c>
      <c r="F19" s="21">
        <v>175000</v>
      </c>
      <c r="G19" s="9" t="s">
        <v>35</v>
      </c>
      <c r="H19" s="22">
        <v>0.5</v>
      </c>
      <c r="I19" s="14">
        <v>2013</v>
      </c>
      <c r="J19" s="9" t="s">
        <v>36</v>
      </c>
      <c r="K19" s="19">
        <f>DATE(tblData[[#This Row],[Year]],LOOKUP(tblData[[#This Row],[Forecast Close]],{"April",4;"August",8;"December",12;"February",2;"January",1;"July",7;"June",6;"March",3;"May",5;"November",11;"October",10;"September",9}),1)</f>
        <v>41426</v>
      </c>
      <c r="L19" s="16">
        <f>tblData[[#This Row],[Forecast Amount]]*tblData[[#This Row],[Probability of Sale]]</f>
        <v>87500</v>
      </c>
      <c r="M19" s="16">
        <f>SUMIF(tblData[Timeline],"&lt;="&amp;tblData[[#This Row],[Timeline]],tblData[Weighted Forecast])</f>
        <v>946070</v>
      </c>
    </row>
    <row r="20" spans="2:13" x14ac:dyDescent="0.3">
      <c r="B20" s="9" t="s">
        <v>62</v>
      </c>
      <c r="C20" s="9" t="s">
        <v>3</v>
      </c>
      <c r="D20" s="9" t="s">
        <v>63</v>
      </c>
      <c r="E20" s="9" t="s">
        <v>34</v>
      </c>
      <c r="F20" s="21">
        <v>155000</v>
      </c>
      <c r="G20" s="9" t="s">
        <v>24</v>
      </c>
      <c r="H20" s="22">
        <v>0.3</v>
      </c>
      <c r="I20" s="14">
        <v>2013</v>
      </c>
      <c r="J20" s="9" t="s">
        <v>36</v>
      </c>
      <c r="K20" s="19">
        <f>DATE(tblData[[#This Row],[Year]],LOOKUP(tblData[[#This Row],[Forecast Close]],{"April",4;"August",8;"December",12;"February",2;"January",1;"July",7;"June",6;"March",3;"May",5;"November",11;"October",10;"September",9}),1)</f>
        <v>41426</v>
      </c>
      <c r="L20" s="16">
        <f>tblData[[#This Row],[Forecast Amount]]*tblData[[#This Row],[Probability of Sale]]</f>
        <v>46500</v>
      </c>
      <c r="M20" s="16">
        <f>SUMIF(tblData[Timeline],"&lt;="&amp;tblData[[#This Row],[Timeline]],tblData[Weighted Forecast])</f>
        <v>946070</v>
      </c>
    </row>
    <row r="21" spans="2:13" x14ac:dyDescent="0.3">
      <c r="B21" s="9" t="s">
        <v>37</v>
      </c>
      <c r="C21" s="9" t="s">
        <v>15</v>
      </c>
      <c r="D21" s="9" t="s">
        <v>38</v>
      </c>
      <c r="E21" s="9" t="s">
        <v>23</v>
      </c>
      <c r="F21" s="21">
        <v>149000</v>
      </c>
      <c r="G21" s="9" t="s">
        <v>39</v>
      </c>
      <c r="H21" s="22">
        <v>0.6</v>
      </c>
      <c r="I21" s="14">
        <v>2013</v>
      </c>
      <c r="J21" s="9" t="s">
        <v>40</v>
      </c>
      <c r="K21" s="19">
        <f>DATE(tblData[[#This Row],[Year]],LOOKUP(tblData[[#This Row],[Forecast Close]],{"April",4;"August",8;"December",12;"February",2;"January",1;"July",7;"June",6;"March",3;"May",5;"November",11;"October",10;"September",9}),1)</f>
        <v>41456</v>
      </c>
      <c r="L21" s="16">
        <f>tblData[[#This Row],[Forecast Amount]]*tblData[[#This Row],[Probability of Sale]]</f>
        <v>89400</v>
      </c>
      <c r="M21" s="16">
        <f>SUMIF(tblData[Timeline],"&lt;="&amp;tblData[[#This Row],[Timeline]],tblData[Weighted Forecast])</f>
        <v>1035470</v>
      </c>
    </row>
    <row r="22" spans="2:13" x14ac:dyDescent="0.3">
      <c r="B22" s="9" t="s">
        <v>41</v>
      </c>
      <c r="C22" s="9" t="s">
        <v>27</v>
      </c>
      <c r="D22" s="9" t="s">
        <v>42</v>
      </c>
      <c r="E22" s="9" t="s">
        <v>17</v>
      </c>
      <c r="F22" s="21">
        <v>142000</v>
      </c>
      <c r="G22" s="9" t="s">
        <v>43</v>
      </c>
      <c r="H22" s="22">
        <v>0.7</v>
      </c>
      <c r="I22" s="14">
        <v>2013</v>
      </c>
      <c r="J22" s="9" t="s">
        <v>44</v>
      </c>
      <c r="K22" s="19">
        <f>DATE(tblData[[#This Row],[Year]],LOOKUP(tblData[[#This Row],[Forecast Close]],{"April",4;"August",8;"December",12;"February",2;"January",1;"July",7;"June",6;"March",3;"May",5;"November",11;"October",10;"September",9}),1)</f>
        <v>41487</v>
      </c>
      <c r="L22" s="16">
        <f>tblData[[#This Row],[Forecast Amount]]*tblData[[#This Row],[Probability of Sale]]</f>
        <v>99400</v>
      </c>
      <c r="M22" s="16">
        <f>SUMIF(tblData[Timeline],"&lt;="&amp;tblData[[#This Row],[Timeline]],tblData[Weighted Forecast])</f>
        <v>1220370</v>
      </c>
    </row>
    <row r="23" spans="2:13" x14ac:dyDescent="0.3">
      <c r="B23" s="9" t="s">
        <v>72</v>
      </c>
      <c r="C23" s="9" t="s">
        <v>27</v>
      </c>
      <c r="D23" s="9" t="s">
        <v>73</v>
      </c>
      <c r="E23" s="9" t="s">
        <v>23</v>
      </c>
      <c r="F23" s="21">
        <v>171000</v>
      </c>
      <c r="G23" s="9" t="s">
        <v>35</v>
      </c>
      <c r="H23" s="22">
        <v>0.5</v>
      </c>
      <c r="I23" s="14">
        <v>2013</v>
      </c>
      <c r="J23" s="9" t="s">
        <v>44</v>
      </c>
      <c r="K23" s="19">
        <f>DATE(tblData[[#This Row],[Year]],LOOKUP(tblData[[#This Row],[Forecast Close]],{"April",4;"August",8;"December",12;"February",2;"January",1;"July",7;"June",6;"March",3;"May",5;"November",11;"October",10;"September",9}),1)</f>
        <v>41487</v>
      </c>
      <c r="L23" s="16">
        <f>tblData[[#This Row],[Forecast Amount]]*tblData[[#This Row],[Probability of Sale]]</f>
        <v>85500</v>
      </c>
      <c r="M23" s="16">
        <f>SUMIF(tblData[Timeline],"&lt;="&amp;tblData[[#This Row],[Timeline]],tblData[Weighted Forecast])</f>
        <v>1220370</v>
      </c>
    </row>
    <row r="24" spans="2:13" x14ac:dyDescent="0.3">
      <c r="B24" s="9" t="s">
        <v>74</v>
      </c>
      <c r="C24" s="9" t="s">
        <v>3</v>
      </c>
      <c r="D24" s="9" t="s">
        <v>65</v>
      </c>
      <c r="E24" s="9" t="s">
        <v>11</v>
      </c>
      <c r="F24" s="21">
        <v>168000</v>
      </c>
      <c r="G24" s="9" t="s">
        <v>39</v>
      </c>
      <c r="H24" s="22">
        <v>0.6</v>
      </c>
      <c r="I24" s="14">
        <v>2013</v>
      </c>
      <c r="J24" s="9" t="s">
        <v>75</v>
      </c>
      <c r="K24" s="19">
        <f>DATE(tblData[[#This Row],[Year]],LOOKUP(tblData[[#This Row],[Forecast Close]],{"April",4;"August",8;"December",12;"February",2;"January",1;"July",7;"June",6;"March",3;"May",5;"November",11;"October",10;"September",9}),1)</f>
        <v>41518</v>
      </c>
      <c r="L24" s="16">
        <f>tblData[[#This Row],[Forecast Amount]]*tblData[[#This Row],[Probability of Sale]]</f>
        <v>100800</v>
      </c>
      <c r="M24" s="16">
        <f>SUMIF(tblData[Timeline],"&lt;="&amp;tblData[[#This Row],[Timeline]],tblData[Weighted Forecast])</f>
        <v>1321170</v>
      </c>
    </row>
    <row r="25" spans="2:13" x14ac:dyDescent="0.3">
      <c r="B25" s="9" t="s">
        <v>45</v>
      </c>
      <c r="C25" s="9" t="s">
        <v>15</v>
      </c>
      <c r="D25" s="9" t="s">
        <v>46</v>
      </c>
      <c r="E25" s="9" t="s">
        <v>23</v>
      </c>
      <c r="F25" s="21">
        <v>172500</v>
      </c>
      <c r="G25" s="9" t="s">
        <v>47</v>
      </c>
      <c r="H25" s="22">
        <v>0.9</v>
      </c>
      <c r="I25" s="14">
        <v>2013</v>
      </c>
      <c r="J25" s="9" t="s">
        <v>48</v>
      </c>
      <c r="K25" s="19">
        <f>DATE(tblData[[#This Row],[Year]],LOOKUP(tblData[[#This Row],[Forecast Close]],{"April",4;"August",8;"December",12;"February",2;"January",1;"July",7;"June",6;"March",3;"May",5;"November",11;"October",10;"September",9}),1)</f>
        <v>41548</v>
      </c>
      <c r="L25" s="16">
        <f>tblData[[#This Row],[Forecast Amount]]*tblData[[#This Row],[Probability of Sale]]</f>
        <v>155250</v>
      </c>
      <c r="M25" s="16">
        <f>SUMIF(tblData[Timeline],"&lt;="&amp;tblData[[#This Row],[Timeline]],tblData[Weighted Forecast])</f>
        <v>1563020</v>
      </c>
    </row>
    <row r="26" spans="2:13" x14ac:dyDescent="0.3">
      <c r="B26" s="9" t="s">
        <v>64</v>
      </c>
      <c r="C26" s="9" t="s">
        <v>9</v>
      </c>
      <c r="D26" s="9" t="s">
        <v>65</v>
      </c>
      <c r="E26" s="9" t="s">
        <v>29</v>
      </c>
      <c r="F26" s="21">
        <v>173200</v>
      </c>
      <c r="G26" s="9" t="s">
        <v>35</v>
      </c>
      <c r="H26" s="22">
        <v>0.5</v>
      </c>
      <c r="I26" s="14">
        <v>2013</v>
      </c>
      <c r="J26" s="9" t="s">
        <v>48</v>
      </c>
      <c r="K26" s="19">
        <f>DATE(tblData[[#This Row],[Year]],LOOKUP(tblData[[#This Row],[Forecast Close]],{"April",4;"August",8;"December",12;"February",2;"January",1;"July",7;"June",6;"March",3;"May",5;"November",11;"October",10;"September",9}),1)</f>
        <v>41548</v>
      </c>
      <c r="L26" s="16">
        <f>tblData[[#This Row],[Forecast Amount]]*tblData[[#This Row],[Probability of Sale]]</f>
        <v>86600</v>
      </c>
      <c r="M26" s="16">
        <f>SUMIF(tblData[Timeline],"&lt;="&amp;tblData[[#This Row],[Timeline]],tblData[Weighted Forecast])</f>
        <v>1563020</v>
      </c>
    </row>
    <row r="27" spans="2:13" x14ac:dyDescent="0.3">
      <c r="B27" s="9" t="s">
        <v>49</v>
      </c>
      <c r="C27" s="9" t="s">
        <v>21</v>
      </c>
      <c r="D27" s="9" t="s">
        <v>50</v>
      </c>
      <c r="E27" s="9" t="s">
        <v>11</v>
      </c>
      <c r="F27" s="21">
        <v>163500</v>
      </c>
      <c r="G27" s="9" t="s">
        <v>24</v>
      </c>
      <c r="H27" s="22">
        <v>0.2</v>
      </c>
      <c r="I27" s="14">
        <v>2013</v>
      </c>
      <c r="J27" s="9" t="s">
        <v>51</v>
      </c>
      <c r="K27" s="19">
        <f>DATE(tblData[[#This Row],[Year]],LOOKUP(tblData[[#This Row],[Forecast Close]],{"April",4;"August",8;"December",12;"February",2;"January",1;"July",7;"June",6;"March",3;"May",5;"November",11;"October",10;"September",9}),1)</f>
        <v>41579</v>
      </c>
      <c r="L27" s="16">
        <f>tblData[[#This Row],[Forecast Amount]]*tblData[[#This Row],[Probability of Sale]]</f>
        <v>32700</v>
      </c>
      <c r="M27" s="16">
        <f>SUMIF(tblData[Timeline],"&lt;="&amp;tblData[[#This Row],[Timeline]],tblData[Weighted Forecast])</f>
        <v>1705445</v>
      </c>
    </row>
    <row r="28" spans="2:13" x14ac:dyDescent="0.3">
      <c r="B28" s="9" t="s">
        <v>68</v>
      </c>
      <c r="C28" s="9" t="s">
        <v>21</v>
      </c>
      <c r="D28" s="9" t="s">
        <v>4</v>
      </c>
      <c r="E28" s="9" t="s">
        <v>34</v>
      </c>
      <c r="F28" s="21">
        <v>156750</v>
      </c>
      <c r="G28" s="9" t="s">
        <v>43</v>
      </c>
      <c r="H28" s="22">
        <v>0.7</v>
      </c>
      <c r="I28" s="14">
        <v>2013</v>
      </c>
      <c r="J28" s="9" t="s">
        <v>51</v>
      </c>
      <c r="K28" s="19">
        <f>DATE(tblData[[#This Row],[Year]],LOOKUP(tblData[[#This Row],[Forecast Close]],{"April",4;"August",8;"December",12;"February",2;"January",1;"July",7;"June",6;"March",3;"May",5;"November",11;"October",10;"September",9}),1)</f>
        <v>41579</v>
      </c>
      <c r="L28" s="16">
        <f>tblData[[#This Row],[Forecast Amount]]*tblData[[#This Row],[Probability of Sale]]</f>
        <v>109725</v>
      </c>
      <c r="M28" s="16">
        <f>SUMIF(tblData[Timeline],"&lt;="&amp;tblData[[#This Row],[Timeline]],tblData[Weighted Forecast])</f>
        <v>1705445</v>
      </c>
    </row>
    <row r="29" spans="2:13" x14ac:dyDescent="0.3">
      <c r="B29" s="9" t="s">
        <v>52</v>
      </c>
      <c r="C29" s="9" t="s">
        <v>27</v>
      </c>
      <c r="D29" s="9" t="s">
        <v>53</v>
      </c>
      <c r="E29" s="9" t="s">
        <v>11</v>
      </c>
      <c r="F29" s="21">
        <v>155500</v>
      </c>
      <c r="G29" s="9" t="s">
        <v>6</v>
      </c>
      <c r="H29" s="22">
        <v>1</v>
      </c>
      <c r="I29" s="14">
        <v>2013</v>
      </c>
      <c r="J29" s="9" t="s">
        <v>54</v>
      </c>
      <c r="K29" s="19">
        <f>DATE(tblData[[#This Row],[Year]],LOOKUP(tblData[[#This Row],[Forecast Close]],{"April",4;"August",8;"December",12;"February",2;"January",1;"July",7;"June",6;"March",3;"May",5;"November",11;"October",10;"September",9}),1)</f>
        <v>41609</v>
      </c>
      <c r="L29" s="16">
        <f>tblData[[#This Row],[Forecast Amount]]*tblData[[#This Row],[Probability of Sale]]</f>
        <v>155500</v>
      </c>
      <c r="M29" s="16">
        <f>SUMIF(tblData[Timeline],"&lt;="&amp;tblData[[#This Row],[Timeline]],tblData[Weighted Forecast])</f>
        <v>1948845</v>
      </c>
    </row>
    <row r="30" spans="2:13" x14ac:dyDescent="0.3">
      <c r="B30" s="9" t="s">
        <v>66</v>
      </c>
      <c r="C30" s="9" t="s">
        <v>27</v>
      </c>
      <c r="D30" s="9" t="s">
        <v>67</v>
      </c>
      <c r="E30" s="9" t="s">
        <v>61</v>
      </c>
      <c r="F30" s="21">
        <v>146500</v>
      </c>
      <c r="G30" s="9" t="s">
        <v>39</v>
      </c>
      <c r="H30" s="22">
        <v>0.6</v>
      </c>
      <c r="I30" s="14">
        <v>2013</v>
      </c>
      <c r="J30" s="9" t="s">
        <v>54</v>
      </c>
      <c r="K30" s="20">
        <f>DATE(tblData[[#This Row],[Year]],LOOKUP(tblData[[#This Row],[Forecast Close]],{"April",4;"August",8;"December",12;"February",2;"January",1;"July",7;"June",6;"March",3;"May",5;"November",11;"October",10;"September",9}),1)</f>
        <v>41609</v>
      </c>
      <c r="L30" s="17">
        <f>tblData[[#This Row],[Forecast Amount]]*tblData[[#This Row],[Probability of Sale]]</f>
        <v>87900</v>
      </c>
      <c r="M30" s="17">
        <f>SUMIF(tblData[Timeline],"&lt;="&amp;tblData[[#This Row],[Timeline]],tblData[Weighted Forecast])</f>
        <v>1948845</v>
      </c>
    </row>
    <row r="31" spans="2:13" x14ac:dyDescent="0.3">
      <c r="B31" s="11" t="s">
        <v>76</v>
      </c>
      <c r="C31" s="11"/>
      <c r="D31" s="11"/>
      <c r="E31" s="11"/>
      <c r="F31" s="12">
        <f>SUBTOTAL(109,tblData[Forecast Amount])</f>
        <v>3659150</v>
      </c>
      <c r="G31" s="11"/>
      <c r="H31" s="11"/>
      <c r="I31" s="13"/>
      <c r="J31" s="11"/>
      <c r="K31" s="11"/>
      <c r="L31" s="12">
        <f>SUBTOTAL(109,tblData[Weighted Forecast])</f>
        <v>1948845</v>
      </c>
      <c r="M31"/>
    </row>
  </sheetData>
  <sortState ref="F34:G45">
    <sortCondition ref="F34:F45"/>
  </sortState>
  <printOptions horizontalCentered="1"/>
  <pageMargins left="0.4" right="0.4" top="0.4" bottom="0.4" header="0.3" footer="0.3"/>
  <pageSetup scale="9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P55"/>
  <sheetViews>
    <sheetView showGridLines="0" workbookViewId="0"/>
  </sheetViews>
  <sheetFormatPr defaultRowHeight="13.5" x14ac:dyDescent="0.3"/>
  <cols>
    <col min="1" max="1" width="1.83203125" style="3" customWidth="1"/>
    <col min="2" max="2" width="26.33203125" style="3" customWidth="1"/>
    <col min="3" max="3" width="7.1640625" style="3" customWidth="1"/>
    <col min="4" max="4" width="16.33203125" style="3" bestFit="1" customWidth="1"/>
    <col min="5" max="15" width="11.5" style="3" bestFit="1" customWidth="1"/>
    <col min="16" max="16" width="13.33203125" style="3" bestFit="1" customWidth="1"/>
    <col min="17" max="16384" width="9.33203125" style="3"/>
  </cols>
  <sheetData>
    <row r="1" spans="2:16" ht="9.9499999999999993" customHeight="1" x14ac:dyDescent="0.3"/>
    <row r="2" spans="2:16" ht="33.75" x14ac:dyDescent="0.3">
      <c r="B2" s="10" t="str">
        <f>'Forecast Input'!B2</f>
        <v>[Company Name]</v>
      </c>
      <c r="C2" s="10"/>
      <c r="D2" s="10"/>
      <c r="E2" s="10"/>
      <c r="F2" s="10"/>
      <c r="G2" s="10"/>
      <c r="H2" s="10"/>
      <c r="I2" s="10"/>
      <c r="J2" s="10"/>
      <c r="K2" s="10"/>
      <c r="L2" s="10"/>
      <c r="M2" s="10"/>
      <c r="N2" s="10"/>
      <c r="O2" s="10"/>
      <c r="P2" s="10"/>
    </row>
    <row r="3" spans="2:16" ht="18.75" x14ac:dyDescent="0.3">
      <c r="B3" s="1" t="s">
        <v>0</v>
      </c>
      <c r="C3" s="1"/>
      <c r="D3" s="1"/>
      <c r="E3" s="1"/>
      <c r="F3" s="1"/>
      <c r="G3" s="1"/>
      <c r="H3" s="1"/>
      <c r="I3" s="1"/>
      <c r="J3" s="1"/>
      <c r="K3" s="1"/>
      <c r="L3" s="1"/>
      <c r="M3" s="1"/>
      <c r="N3" s="1"/>
      <c r="O3" s="1"/>
      <c r="P3" s="1"/>
    </row>
    <row r="4" spans="2:16" ht="16.5" thickBot="1" x14ac:dyDescent="0.35">
      <c r="B4" s="2" t="s">
        <v>1</v>
      </c>
      <c r="C4" s="2"/>
      <c r="D4" s="2"/>
      <c r="E4" s="2"/>
      <c r="F4" s="2"/>
      <c r="G4" s="2"/>
      <c r="H4" s="2"/>
      <c r="I4" s="2"/>
      <c r="J4" s="2"/>
      <c r="K4" s="2"/>
      <c r="L4" s="2"/>
      <c r="M4" s="2"/>
      <c r="N4" s="2"/>
      <c r="O4" s="2"/>
      <c r="P4" s="2"/>
    </row>
    <row r="5" spans="2:16" ht="14.25" thickTop="1" x14ac:dyDescent="0.3"/>
    <row r="30" spans="2:16" x14ac:dyDescent="0.3">
      <c r="B30" s="23" t="s">
        <v>90</v>
      </c>
      <c r="C30" s="24"/>
      <c r="D30" s="23" t="s">
        <v>86</v>
      </c>
      <c r="E30" s="24"/>
      <c r="F30" s="24"/>
      <c r="G30" s="24"/>
      <c r="H30" s="24"/>
      <c r="I30" s="24"/>
      <c r="J30" s="24"/>
      <c r="K30" s="24"/>
      <c r="L30" s="24"/>
      <c r="M30" s="24"/>
      <c r="N30" s="24"/>
      <c r="O30" s="24"/>
      <c r="P30" s="24"/>
    </row>
    <row r="31" spans="2:16" x14ac:dyDescent="0.3">
      <c r="B31" s="23" t="s">
        <v>79</v>
      </c>
      <c r="C31" s="23" t="s">
        <v>78</v>
      </c>
      <c r="D31" s="24" t="s">
        <v>7</v>
      </c>
      <c r="E31" s="24" t="s">
        <v>13</v>
      </c>
      <c r="F31" s="24" t="s">
        <v>19</v>
      </c>
      <c r="G31" s="24" t="s">
        <v>25</v>
      </c>
      <c r="H31" s="24" t="s">
        <v>31</v>
      </c>
      <c r="I31" s="24" t="s">
        <v>36</v>
      </c>
      <c r="J31" s="24" t="s">
        <v>40</v>
      </c>
      <c r="K31" s="24" t="s">
        <v>44</v>
      </c>
      <c r="L31" s="24" t="s">
        <v>75</v>
      </c>
      <c r="M31" s="24" t="s">
        <v>48</v>
      </c>
      <c r="N31" s="24" t="s">
        <v>51</v>
      </c>
      <c r="O31" s="24" t="s">
        <v>54</v>
      </c>
      <c r="P31" s="24" t="s">
        <v>89</v>
      </c>
    </row>
    <row r="32" spans="2:16" x14ac:dyDescent="0.3">
      <c r="B32" s="24" t="s">
        <v>2</v>
      </c>
      <c r="C32" s="24">
        <v>2013</v>
      </c>
      <c r="D32" s="25">
        <v>135000</v>
      </c>
      <c r="E32" s="25"/>
      <c r="F32" s="25"/>
      <c r="G32" s="25"/>
      <c r="H32" s="25"/>
      <c r="I32" s="25"/>
      <c r="J32" s="25"/>
      <c r="K32" s="25"/>
      <c r="L32" s="25"/>
      <c r="M32" s="25"/>
      <c r="N32" s="25"/>
      <c r="O32" s="25"/>
      <c r="P32" s="25">
        <v>135000</v>
      </c>
    </row>
    <row r="33" spans="2:16" x14ac:dyDescent="0.3">
      <c r="B33" s="24" t="s">
        <v>8</v>
      </c>
      <c r="C33" s="24">
        <v>2013</v>
      </c>
      <c r="D33" s="25"/>
      <c r="E33" s="25">
        <v>14520</v>
      </c>
      <c r="F33" s="25"/>
      <c r="G33" s="25"/>
      <c r="H33" s="25"/>
      <c r="I33" s="25"/>
      <c r="J33" s="25"/>
      <c r="K33" s="25"/>
      <c r="L33" s="25"/>
      <c r="M33" s="25"/>
      <c r="N33" s="25"/>
      <c r="O33" s="25"/>
      <c r="P33" s="25">
        <v>14520</v>
      </c>
    </row>
    <row r="34" spans="2:16" x14ac:dyDescent="0.3">
      <c r="B34" s="24" t="s">
        <v>14</v>
      </c>
      <c r="C34" s="24">
        <v>2013</v>
      </c>
      <c r="D34" s="25"/>
      <c r="E34" s="25"/>
      <c r="F34" s="25">
        <v>32500</v>
      </c>
      <c r="G34" s="25"/>
      <c r="H34" s="25"/>
      <c r="I34" s="25"/>
      <c r="J34" s="25"/>
      <c r="K34" s="25"/>
      <c r="L34" s="25"/>
      <c r="M34" s="25"/>
      <c r="N34" s="25"/>
      <c r="O34" s="25"/>
      <c r="P34" s="25">
        <v>32500</v>
      </c>
    </row>
    <row r="35" spans="2:16" x14ac:dyDescent="0.3">
      <c r="B35" s="24" t="s">
        <v>20</v>
      </c>
      <c r="C35" s="24">
        <v>2013</v>
      </c>
      <c r="D35" s="25"/>
      <c r="E35" s="25"/>
      <c r="F35" s="25"/>
      <c r="G35" s="25">
        <v>44250</v>
      </c>
      <c r="H35" s="25"/>
      <c r="I35" s="25"/>
      <c r="J35" s="25"/>
      <c r="K35" s="25"/>
      <c r="L35" s="25"/>
      <c r="M35" s="25"/>
      <c r="N35" s="25"/>
      <c r="O35" s="25"/>
      <c r="P35" s="25">
        <v>44250</v>
      </c>
    </row>
    <row r="36" spans="2:16" x14ac:dyDescent="0.3">
      <c r="B36" s="24" t="s">
        <v>26</v>
      </c>
      <c r="C36" s="24">
        <v>2013</v>
      </c>
      <c r="D36" s="25"/>
      <c r="E36" s="25"/>
      <c r="F36" s="25"/>
      <c r="G36" s="25"/>
      <c r="H36" s="25">
        <v>59200</v>
      </c>
      <c r="I36" s="25"/>
      <c r="J36" s="25"/>
      <c r="K36" s="25"/>
      <c r="L36" s="25"/>
      <c r="M36" s="25"/>
      <c r="N36" s="25"/>
      <c r="O36" s="25"/>
      <c r="P36" s="25">
        <v>59200</v>
      </c>
    </row>
    <row r="37" spans="2:16" x14ac:dyDescent="0.3">
      <c r="B37" s="24" t="s">
        <v>32</v>
      </c>
      <c r="C37" s="24">
        <v>2013</v>
      </c>
      <c r="D37" s="25"/>
      <c r="E37" s="25"/>
      <c r="F37" s="25"/>
      <c r="G37" s="25"/>
      <c r="H37" s="25"/>
      <c r="I37" s="25">
        <v>87500</v>
      </c>
      <c r="J37" s="25"/>
      <c r="K37" s="25"/>
      <c r="L37" s="25"/>
      <c r="M37" s="25"/>
      <c r="N37" s="25"/>
      <c r="O37" s="25"/>
      <c r="P37" s="25">
        <v>87500</v>
      </c>
    </row>
    <row r="38" spans="2:16" x14ac:dyDescent="0.3">
      <c r="B38" s="24" t="s">
        <v>37</v>
      </c>
      <c r="C38" s="24">
        <v>2013</v>
      </c>
      <c r="D38" s="25"/>
      <c r="E38" s="25"/>
      <c r="F38" s="25"/>
      <c r="G38" s="25"/>
      <c r="H38" s="25"/>
      <c r="I38" s="25"/>
      <c r="J38" s="25">
        <v>89400</v>
      </c>
      <c r="K38" s="25"/>
      <c r="L38" s="25"/>
      <c r="M38" s="25"/>
      <c r="N38" s="25"/>
      <c r="O38" s="25"/>
      <c r="P38" s="25">
        <v>89400</v>
      </c>
    </row>
    <row r="39" spans="2:16" x14ac:dyDescent="0.3">
      <c r="B39" s="24" t="s">
        <v>41</v>
      </c>
      <c r="C39" s="24">
        <v>2013</v>
      </c>
      <c r="D39" s="25"/>
      <c r="E39" s="25"/>
      <c r="F39" s="25"/>
      <c r="G39" s="25"/>
      <c r="H39" s="25"/>
      <c r="I39" s="25"/>
      <c r="J39" s="25"/>
      <c r="K39" s="25">
        <v>99400</v>
      </c>
      <c r="L39" s="25"/>
      <c r="M39" s="25"/>
      <c r="N39" s="25"/>
      <c r="O39" s="25"/>
      <c r="P39" s="25">
        <v>99400</v>
      </c>
    </row>
    <row r="40" spans="2:16" x14ac:dyDescent="0.3">
      <c r="B40" s="24" t="s">
        <v>52</v>
      </c>
      <c r="C40" s="24">
        <v>2013</v>
      </c>
      <c r="D40" s="25"/>
      <c r="E40" s="25"/>
      <c r="F40" s="25"/>
      <c r="G40" s="25"/>
      <c r="H40" s="25"/>
      <c r="I40" s="25"/>
      <c r="J40" s="25"/>
      <c r="K40" s="25"/>
      <c r="L40" s="25"/>
      <c r="M40" s="25"/>
      <c r="N40" s="25"/>
      <c r="O40" s="25">
        <v>155500</v>
      </c>
      <c r="P40" s="25">
        <v>155500</v>
      </c>
    </row>
    <row r="41" spans="2:16" x14ac:dyDescent="0.3">
      <c r="B41" s="24" t="s">
        <v>49</v>
      </c>
      <c r="C41" s="24">
        <v>2013</v>
      </c>
      <c r="D41" s="25"/>
      <c r="E41" s="25"/>
      <c r="F41" s="25"/>
      <c r="G41" s="25"/>
      <c r="H41" s="25"/>
      <c r="I41" s="25"/>
      <c r="J41" s="25"/>
      <c r="K41" s="25"/>
      <c r="L41" s="25"/>
      <c r="M41" s="25"/>
      <c r="N41" s="25">
        <v>32700</v>
      </c>
      <c r="O41" s="25"/>
      <c r="P41" s="25">
        <v>32700</v>
      </c>
    </row>
    <row r="42" spans="2:16" x14ac:dyDescent="0.3">
      <c r="B42" s="24" t="s">
        <v>45</v>
      </c>
      <c r="C42" s="24">
        <v>2013</v>
      </c>
      <c r="D42" s="25"/>
      <c r="E42" s="25"/>
      <c r="F42" s="25"/>
      <c r="G42" s="25"/>
      <c r="H42" s="25"/>
      <c r="I42" s="25"/>
      <c r="J42" s="25"/>
      <c r="K42" s="25"/>
      <c r="L42" s="25"/>
      <c r="M42" s="25">
        <v>155250</v>
      </c>
      <c r="N42" s="25"/>
      <c r="O42" s="25"/>
      <c r="P42" s="25">
        <v>155250</v>
      </c>
    </row>
    <row r="43" spans="2:16" x14ac:dyDescent="0.3">
      <c r="B43" s="24" t="s">
        <v>55</v>
      </c>
      <c r="C43" s="24">
        <v>2013</v>
      </c>
      <c r="D43" s="25">
        <v>16600</v>
      </c>
      <c r="E43" s="25"/>
      <c r="F43" s="25"/>
      <c r="G43" s="25"/>
      <c r="H43" s="25"/>
      <c r="I43" s="25"/>
      <c r="J43" s="25"/>
      <c r="K43" s="25"/>
      <c r="L43" s="25"/>
      <c r="M43" s="25"/>
      <c r="N43" s="25"/>
      <c r="O43" s="25"/>
      <c r="P43" s="25">
        <v>16600</v>
      </c>
    </row>
    <row r="44" spans="2:16" x14ac:dyDescent="0.3">
      <c r="B44" s="24" t="s">
        <v>57</v>
      </c>
      <c r="C44" s="24">
        <v>2013</v>
      </c>
      <c r="D44" s="25"/>
      <c r="E44" s="25"/>
      <c r="F44" s="25">
        <v>54000</v>
      </c>
      <c r="G44" s="25"/>
      <c r="H44" s="25"/>
      <c r="I44" s="25"/>
      <c r="J44" s="25"/>
      <c r="K44" s="25"/>
      <c r="L44" s="25"/>
      <c r="M44" s="25"/>
      <c r="N44" s="25"/>
      <c r="O44" s="25"/>
      <c r="P44" s="25">
        <v>54000</v>
      </c>
    </row>
    <row r="45" spans="2:16" x14ac:dyDescent="0.3">
      <c r="B45" s="24" t="s">
        <v>59</v>
      </c>
      <c r="C45" s="24">
        <v>2013</v>
      </c>
      <c r="D45" s="25"/>
      <c r="E45" s="25"/>
      <c r="F45" s="25"/>
      <c r="G45" s="25"/>
      <c r="H45" s="25">
        <v>84000</v>
      </c>
      <c r="I45" s="25"/>
      <c r="J45" s="25"/>
      <c r="K45" s="25"/>
      <c r="L45" s="25"/>
      <c r="M45" s="25"/>
      <c r="N45" s="25"/>
      <c r="O45" s="25"/>
      <c r="P45" s="25">
        <v>84000</v>
      </c>
    </row>
    <row r="46" spans="2:16" x14ac:dyDescent="0.3">
      <c r="B46" s="24" t="s">
        <v>62</v>
      </c>
      <c r="C46" s="24">
        <v>2013</v>
      </c>
      <c r="D46" s="25"/>
      <c r="E46" s="25"/>
      <c r="F46" s="25"/>
      <c r="G46" s="25"/>
      <c r="H46" s="25"/>
      <c r="I46" s="25">
        <v>46500</v>
      </c>
      <c r="J46" s="25"/>
      <c r="K46" s="25"/>
      <c r="L46" s="25"/>
      <c r="M46" s="25"/>
      <c r="N46" s="25"/>
      <c r="O46" s="25"/>
      <c r="P46" s="25">
        <v>46500</v>
      </c>
    </row>
    <row r="47" spans="2:16" x14ac:dyDescent="0.3">
      <c r="B47" s="24" t="s">
        <v>64</v>
      </c>
      <c r="C47" s="24">
        <v>2013</v>
      </c>
      <c r="D47" s="25"/>
      <c r="E47" s="25"/>
      <c r="F47" s="25"/>
      <c r="G47" s="25"/>
      <c r="H47" s="25"/>
      <c r="I47" s="25"/>
      <c r="J47" s="25"/>
      <c r="K47" s="25"/>
      <c r="L47" s="25"/>
      <c r="M47" s="25">
        <v>86600</v>
      </c>
      <c r="N47" s="25"/>
      <c r="O47" s="25"/>
      <c r="P47" s="25">
        <v>86600</v>
      </c>
    </row>
    <row r="48" spans="2:16" x14ac:dyDescent="0.3">
      <c r="B48" s="24" t="s">
        <v>66</v>
      </c>
      <c r="C48" s="24">
        <v>2013</v>
      </c>
      <c r="D48" s="25"/>
      <c r="E48" s="25"/>
      <c r="F48" s="25"/>
      <c r="G48" s="25"/>
      <c r="H48" s="25"/>
      <c r="I48" s="25"/>
      <c r="J48" s="25"/>
      <c r="K48" s="25"/>
      <c r="L48" s="25"/>
      <c r="M48" s="25"/>
      <c r="N48" s="25"/>
      <c r="O48" s="25">
        <v>87900</v>
      </c>
      <c r="P48" s="25">
        <v>87900</v>
      </c>
    </row>
    <row r="49" spans="2:16" x14ac:dyDescent="0.3">
      <c r="B49" s="24" t="s">
        <v>68</v>
      </c>
      <c r="C49" s="24">
        <v>2013</v>
      </c>
      <c r="D49" s="25"/>
      <c r="E49" s="25"/>
      <c r="F49" s="25"/>
      <c r="G49" s="25"/>
      <c r="H49" s="25"/>
      <c r="I49" s="25"/>
      <c r="J49" s="25"/>
      <c r="K49" s="25"/>
      <c r="L49" s="25"/>
      <c r="M49" s="25"/>
      <c r="N49" s="25">
        <v>109725</v>
      </c>
      <c r="O49" s="25"/>
      <c r="P49" s="25">
        <v>109725</v>
      </c>
    </row>
    <row r="50" spans="2:16" x14ac:dyDescent="0.3">
      <c r="B50" s="24" t="s">
        <v>69</v>
      </c>
      <c r="C50" s="24">
        <v>2013</v>
      </c>
      <c r="D50" s="25"/>
      <c r="E50" s="25">
        <v>145800</v>
      </c>
      <c r="F50" s="25"/>
      <c r="G50" s="25"/>
      <c r="H50" s="25"/>
      <c r="I50" s="25"/>
      <c r="J50" s="25"/>
      <c r="K50" s="25"/>
      <c r="L50" s="25"/>
      <c r="M50" s="25"/>
      <c r="N50" s="25"/>
      <c r="O50" s="25"/>
      <c r="P50" s="25">
        <v>145800</v>
      </c>
    </row>
    <row r="51" spans="2:16" x14ac:dyDescent="0.3">
      <c r="B51" s="24" t="s">
        <v>70</v>
      </c>
      <c r="C51" s="24">
        <v>2013</v>
      </c>
      <c r="D51" s="25"/>
      <c r="E51" s="25"/>
      <c r="F51" s="25">
        <v>157000</v>
      </c>
      <c r="G51" s="25"/>
      <c r="H51" s="25"/>
      <c r="I51" s="25"/>
      <c r="J51" s="25"/>
      <c r="K51" s="25"/>
      <c r="L51" s="25"/>
      <c r="M51" s="25"/>
      <c r="N51" s="25"/>
      <c r="O51" s="25"/>
      <c r="P51" s="25">
        <v>157000</v>
      </c>
    </row>
    <row r="52" spans="2:16" x14ac:dyDescent="0.3">
      <c r="B52" s="24" t="s">
        <v>71</v>
      </c>
      <c r="C52" s="24">
        <v>2013</v>
      </c>
      <c r="D52" s="25"/>
      <c r="E52" s="25"/>
      <c r="F52" s="25"/>
      <c r="G52" s="25">
        <v>69200</v>
      </c>
      <c r="H52" s="25"/>
      <c r="I52" s="25"/>
      <c r="J52" s="25"/>
      <c r="K52" s="25"/>
      <c r="L52" s="25"/>
      <c r="M52" s="25"/>
      <c r="N52" s="25"/>
      <c r="O52" s="25"/>
      <c r="P52" s="25">
        <v>69200</v>
      </c>
    </row>
    <row r="53" spans="2:16" x14ac:dyDescent="0.3">
      <c r="B53" s="24" t="s">
        <v>72</v>
      </c>
      <c r="C53" s="24">
        <v>2013</v>
      </c>
      <c r="D53" s="25"/>
      <c r="E53" s="25"/>
      <c r="F53" s="25"/>
      <c r="G53" s="25"/>
      <c r="H53" s="25"/>
      <c r="I53" s="25"/>
      <c r="J53" s="25"/>
      <c r="K53" s="25">
        <v>85500</v>
      </c>
      <c r="L53" s="25"/>
      <c r="M53" s="25"/>
      <c r="N53" s="25"/>
      <c r="O53" s="25"/>
      <c r="P53" s="25">
        <v>85500</v>
      </c>
    </row>
    <row r="54" spans="2:16" x14ac:dyDescent="0.3">
      <c r="B54" s="24" t="s">
        <v>74</v>
      </c>
      <c r="C54" s="24">
        <v>2013</v>
      </c>
      <c r="D54" s="25"/>
      <c r="E54" s="25"/>
      <c r="F54" s="25"/>
      <c r="G54" s="25"/>
      <c r="H54" s="25"/>
      <c r="I54" s="25"/>
      <c r="J54" s="25"/>
      <c r="K54" s="25"/>
      <c r="L54" s="25">
        <v>100800</v>
      </c>
      <c r="M54" s="25"/>
      <c r="N54" s="25"/>
      <c r="O54" s="25"/>
      <c r="P54" s="25">
        <v>100800</v>
      </c>
    </row>
    <row r="55" spans="2:16" x14ac:dyDescent="0.3">
      <c r="B55" s="24" t="s">
        <v>89</v>
      </c>
      <c r="C55" s="24"/>
      <c r="D55" s="25">
        <v>151600</v>
      </c>
      <c r="E55" s="25">
        <v>160320</v>
      </c>
      <c r="F55" s="25">
        <v>243500</v>
      </c>
      <c r="G55" s="25">
        <v>113450</v>
      </c>
      <c r="H55" s="25">
        <v>143200</v>
      </c>
      <c r="I55" s="25">
        <v>134000</v>
      </c>
      <c r="J55" s="25">
        <v>89400</v>
      </c>
      <c r="K55" s="25">
        <v>184900</v>
      </c>
      <c r="L55" s="25">
        <v>100800</v>
      </c>
      <c r="M55" s="25">
        <v>241850</v>
      </c>
      <c r="N55" s="25">
        <v>142425</v>
      </c>
      <c r="O55" s="25">
        <v>243400</v>
      </c>
      <c r="P55" s="25">
        <v>1948845</v>
      </c>
    </row>
  </sheetData>
  <printOptions horizontalCentered="1"/>
  <pageMargins left="0.4" right="0.4" top="0.4" bottom="0.4" header="0.3" footer="0.3"/>
  <pageSetup scale="65" fitToHeight="0" orientation="portrait"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28678AF-9204-4F3B-8354-03439C354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Forecast Input</vt:lpstr>
      <vt:lpstr>Forecast PivotTable</vt:lpstr>
      <vt:lpstr>'Forecast Input'!Print_Titles</vt:lpstr>
      <vt:lpstr>'Forecast PivotTable'!Print_Titles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2014-10-25T20:54:17Z</dcterms:created>
  <dcterms:modified xsi:type="dcterms:W3CDTF">2014-10-25T20:54:17Z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TC040406519991</vt:lpwstr>
  </property>
</Properties>
</file>